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9255" activeTab="1"/>
  </bookViews>
  <sheets>
    <sheet name="BERECHNUNGS-VERFAHREN" sheetId="1" r:id="rId1"/>
    <sheet name="Diagramm1" sheetId="2" r:id="rId2"/>
    <sheet name="FEHLER-TABELLE" sheetId="3" r:id="rId3"/>
  </sheets>
  <definedNames/>
  <calcPr fullCalcOnLoad="1" fullPrecision="0"/>
</workbook>
</file>

<file path=xl/sharedStrings.xml><?xml version="1.0" encoding="utf-8"?>
<sst xmlns="http://schemas.openxmlformats.org/spreadsheetml/2006/main" count="57" uniqueCount="34">
  <si>
    <t>erste Koordinate</t>
  </si>
  <si>
    <t>Minuten</t>
  </si>
  <si>
    <t>Länge</t>
  </si>
  <si>
    <t>Breite</t>
  </si>
  <si>
    <t>zweite Koordinate</t>
  </si>
  <si>
    <t>Differrenzvektor</t>
  </si>
  <si>
    <t>Entfernung [km]</t>
  </si>
  <si>
    <t>GRD</t>
  </si>
  <si>
    <t xml:space="preserve">Betrag </t>
  </si>
  <si>
    <t>Vektoren:</t>
  </si>
  <si>
    <t>kart. Koordinaten:</t>
  </si>
  <si>
    <t>Kartesisch</t>
  </si>
  <si>
    <t>vereinfacht</t>
  </si>
  <si>
    <t>DIFFERENZ [km]:</t>
  </si>
  <si>
    <t>FEHLER [%]</t>
  </si>
  <si>
    <t>ERFURT</t>
  </si>
  <si>
    <t>FLENSBURG</t>
  </si>
  <si>
    <t>Vergleich der Berechnungsverfahren (STRECKE Erfurt-Flensburg)</t>
  </si>
  <si>
    <t>DIFFERENZ GRD:</t>
  </si>
  <si>
    <t>Dezimal GRD:</t>
  </si>
  <si>
    <t>1. Koordinate</t>
  </si>
  <si>
    <t>2. Koordinate</t>
  </si>
  <si>
    <t>3. Koordinate</t>
  </si>
  <si>
    <t>4. Koordinate</t>
  </si>
  <si>
    <t>5. Koordinate</t>
  </si>
  <si>
    <t>6. Koordinate</t>
  </si>
  <si>
    <t>7. Koordinate</t>
  </si>
  <si>
    <t>8. Koordinate</t>
  </si>
  <si>
    <t>9. Koordinate</t>
  </si>
  <si>
    <t>10. Koordinate</t>
  </si>
  <si>
    <t>Östliche Länge</t>
  </si>
  <si>
    <t>Nördliche Breite</t>
  </si>
  <si>
    <t>genaues Verfahren:</t>
  </si>
  <si>
    <t>vereinfachtes Verfahren: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</si>
</sst>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  <numFmt numFmtId="171" formatCode="0.0\ &quot;Proz&quot;"/>
    <numFmt numFmtId="172" formatCode="&quot;mal&quot;\ 0\ &quot;km/GRD&quot;"/>
    <numFmt numFmtId="173" formatCode="#,##0\ &quot;km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167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right"/>
    </xf>
    <xf numFmtId="165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9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68" fontId="1" fillId="2" borderId="1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168" fontId="1" fillId="3" borderId="1" xfId="0" applyNumberFormat="1" applyFont="1" applyFill="1" applyBorder="1" applyAlignment="1">
      <alignment/>
    </xf>
    <xf numFmtId="170" fontId="1" fillId="3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172" fontId="0" fillId="0" borderId="4" xfId="0" applyNumberFormat="1" applyBorder="1" applyAlignment="1">
      <alignment horizontal="right"/>
    </xf>
    <xf numFmtId="164" fontId="0" fillId="0" borderId="3" xfId="0" applyNumberFormat="1" applyBorder="1" applyAlignment="1">
      <alignment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168" fontId="1" fillId="2" borderId="0" xfId="0" applyNumberFormat="1" applyFont="1" applyFill="1" applyBorder="1" applyAlignment="1">
      <alignment/>
    </xf>
    <xf numFmtId="168" fontId="1" fillId="3" borderId="0" xfId="0" applyNumberFormat="1" applyFont="1" applyFill="1" applyBorder="1" applyAlignment="1">
      <alignment/>
    </xf>
    <xf numFmtId="170" fontId="1" fillId="3" borderId="0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675"/>
          <c:w val="0.9305"/>
          <c:h val="0.9665"/>
        </c:manualLayout>
      </c:layout>
      <c:lineChart>
        <c:grouping val="standard"/>
        <c:varyColors val="0"/>
        <c:ser>
          <c:idx val="0"/>
          <c:order val="0"/>
          <c:tx>
            <c:v>Entfernung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'FEHLER-TABELLE'!$C$21:$K$21</c:f>
              <c:numCache>
                <c:ptCount val="9"/>
                <c:pt idx="0">
                  <c:v>131.78</c:v>
                </c:pt>
                <c:pt idx="1">
                  <c:v>262.74</c:v>
                </c:pt>
                <c:pt idx="2">
                  <c:v>392.861</c:v>
                </c:pt>
                <c:pt idx="3">
                  <c:v>522.125</c:v>
                </c:pt>
                <c:pt idx="4">
                  <c:v>650.516</c:v>
                </c:pt>
                <c:pt idx="5">
                  <c:v>778.015</c:v>
                </c:pt>
                <c:pt idx="6">
                  <c:v>904.604</c:v>
                </c:pt>
                <c:pt idx="7">
                  <c:v>1030.265</c:v>
                </c:pt>
                <c:pt idx="8">
                  <c:v>1154.98</c:v>
                </c:pt>
              </c:numCache>
            </c:numRef>
          </c:val>
          <c:smooth val="1"/>
        </c:ser>
        <c:axId val="3766578"/>
        <c:axId val="11989275"/>
      </c:lineChart>
      <c:lineChart>
        <c:grouping val="standard"/>
        <c:varyColors val="0"/>
        <c:ser>
          <c:idx val="2"/>
          <c:order val="1"/>
          <c:tx>
            <c:v>FEHLER %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Entfernung</c:v>
              </c:pt>
            </c:strLit>
          </c:cat>
          <c:val>
            <c:numRef>
              <c:f>'FEHLER-TABELLE'!$C$34:$K$34</c:f>
              <c:numCache>
                <c:ptCount val="9"/>
                <c:pt idx="0">
                  <c:v>-0.01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1.3</c:v>
                </c:pt>
                <c:pt idx="5">
                  <c:v>1.6</c:v>
                </c:pt>
                <c:pt idx="6">
                  <c:v>2</c:v>
                </c:pt>
                <c:pt idx="7">
                  <c:v>2.3</c:v>
                </c:pt>
                <c:pt idx="8">
                  <c:v>2.7</c:v>
                </c:pt>
              </c:numCache>
            </c:numRef>
          </c:val>
          <c:smooth val="1"/>
        </c:ser>
        <c:axId val="50448184"/>
        <c:axId val="52778905"/>
      </c:lineChart>
      <c:catAx>
        <c:axId val="376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89275"/>
        <c:crosses val="autoZero"/>
        <c:auto val="1"/>
        <c:lblOffset val="100"/>
        <c:noMultiLvlLbl val="0"/>
      </c:catAx>
      <c:valAx>
        <c:axId val="119892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Entfernung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\ &quot;km&quot;" sourceLinked="0"/>
        <c:majorTickMark val="out"/>
        <c:minorTickMark val="none"/>
        <c:tickLblPos val="nextTo"/>
        <c:crossAx val="3766578"/>
        <c:crossesAt val="1"/>
        <c:crossBetween val="between"/>
        <c:dispUnits/>
      </c:valAx>
      <c:catAx>
        <c:axId val="50448184"/>
        <c:scaling>
          <c:orientation val="minMax"/>
        </c:scaling>
        <c:axPos val="b"/>
        <c:delete val="1"/>
        <c:majorTickMark val="in"/>
        <c:minorTickMark val="none"/>
        <c:tickLblPos val="nextTo"/>
        <c:crossAx val="52778905"/>
        <c:crosses val="autoZero"/>
        <c:auto val="1"/>
        <c:lblOffset val="100"/>
        <c:noMultiLvlLbl val="0"/>
      </c:catAx>
      <c:valAx>
        <c:axId val="527789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FEHLER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481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75"/>
          <c:y val="0.16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5"/>
  <sheetViews>
    <sheetView workbookViewId="0" topLeftCell="A4">
      <selection activeCell="B33" sqref="B33"/>
    </sheetView>
  </sheetViews>
  <sheetFormatPr defaultColWidth="11.421875" defaultRowHeight="12.75"/>
  <cols>
    <col min="1" max="1" width="16.421875" style="0" customWidth="1"/>
    <col min="2" max="2" width="6.7109375" style="3" customWidth="1"/>
    <col min="4" max="4" width="3.00390625" style="0" customWidth="1"/>
    <col min="5" max="5" width="19.140625" style="2" customWidth="1"/>
    <col min="6" max="6" width="13.57421875" style="0" customWidth="1"/>
    <col min="7" max="7" width="4.28125" style="0" customWidth="1"/>
    <col min="8" max="8" width="16.8515625" style="2" customWidth="1"/>
    <col min="9" max="9" width="15.00390625" style="0" customWidth="1"/>
  </cols>
  <sheetData>
    <row r="3" ht="20.25">
      <c r="A3" s="33" t="s">
        <v>17</v>
      </c>
    </row>
    <row r="4" ht="13.5" thickBot="1"/>
    <row r="5" spans="1:9" ht="13.5" thickBot="1">
      <c r="A5" s="15" t="s">
        <v>0</v>
      </c>
      <c r="B5" s="25" t="s">
        <v>7</v>
      </c>
      <c r="C5" s="14" t="s">
        <v>1</v>
      </c>
      <c r="E5" s="23" t="s">
        <v>11</v>
      </c>
      <c r="F5" s="24"/>
      <c r="G5" s="1"/>
      <c r="H5" s="23" t="s">
        <v>12</v>
      </c>
      <c r="I5" s="24"/>
    </row>
    <row r="6" spans="1:9" ht="12.75">
      <c r="A6" s="16" t="s">
        <v>2</v>
      </c>
      <c r="B6" s="26">
        <v>11</v>
      </c>
      <c r="C6" s="5">
        <v>1.2495</v>
      </c>
      <c r="E6" s="17" t="s">
        <v>10</v>
      </c>
      <c r="F6" s="35">
        <f>PI()*(90-(B6+C6/60))/180</f>
        <v>1.3784466</v>
      </c>
      <c r="H6" s="17" t="s">
        <v>19</v>
      </c>
      <c r="I6" s="9">
        <f>B6+(C6/60)</f>
        <v>11.020825</v>
      </c>
    </row>
    <row r="7" spans="1:9" ht="12.75">
      <c r="A7" s="16" t="s">
        <v>3</v>
      </c>
      <c r="B7" s="26">
        <v>50</v>
      </c>
      <c r="C7" s="5">
        <v>59.2526</v>
      </c>
      <c r="E7" s="12"/>
      <c r="F7" s="11">
        <f>PI()*(90-(B7+C7/60))/180</f>
        <v>0.6808958</v>
      </c>
      <c r="H7" s="12"/>
      <c r="I7" s="18">
        <f>B7+(C7/60)</f>
        <v>50.987543</v>
      </c>
    </row>
    <row r="8" spans="1:9" ht="13.5" thickBot="1">
      <c r="A8" s="30" t="s">
        <v>15</v>
      </c>
      <c r="B8" s="27"/>
      <c r="C8" s="6"/>
      <c r="E8" s="22"/>
      <c r="F8" s="6"/>
      <c r="H8" s="22"/>
      <c r="I8" s="6"/>
    </row>
    <row r="9" spans="5:9" ht="13.5" thickBot="1">
      <c r="E9" s="12"/>
      <c r="F9" s="10"/>
      <c r="H9" s="12"/>
      <c r="I9" s="10"/>
    </row>
    <row r="10" spans="1:9" ht="13.5" thickBot="1">
      <c r="A10" s="15" t="s">
        <v>4</v>
      </c>
      <c r="B10" s="25" t="s">
        <v>7</v>
      </c>
      <c r="C10" s="14" t="s">
        <v>1</v>
      </c>
      <c r="E10" s="17"/>
      <c r="F10" s="9"/>
      <c r="H10" s="17"/>
      <c r="I10" s="9"/>
    </row>
    <row r="11" spans="1:9" ht="12.75">
      <c r="A11" s="16" t="s">
        <v>2</v>
      </c>
      <c r="B11" s="26">
        <v>9</v>
      </c>
      <c r="C11" s="7">
        <v>26</v>
      </c>
      <c r="E11" s="12" t="s">
        <v>10</v>
      </c>
      <c r="F11" s="10">
        <f>PI()*(90-(B11+C11/60))/180</f>
        <v>1.4061536006901</v>
      </c>
      <c r="H11" s="12" t="s">
        <v>19</v>
      </c>
      <c r="I11" s="18">
        <f>B11+(C11/60)</f>
        <v>9.433333</v>
      </c>
    </row>
    <row r="12" spans="1:9" ht="12.75">
      <c r="A12" s="16" t="s">
        <v>3</v>
      </c>
      <c r="B12" s="26">
        <v>54</v>
      </c>
      <c r="C12" s="7">
        <v>47</v>
      </c>
      <c r="E12" s="12"/>
      <c r="F12" s="10">
        <f>PI()*(90-(B12+C12/60))/180</f>
        <v>0.61464678491067</v>
      </c>
      <c r="H12" s="12"/>
      <c r="I12" s="18">
        <f>B12+(C12/60)</f>
        <v>54.783333</v>
      </c>
    </row>
    <row r="13" spans="1:9" ht="13.5" thickBot="1">
      <c r="A13" s="30" t="s">
        <v>16</v>
      </c>
      <c r="B13" s="28"/>
      <c r="C13" s="8"/>
      <c r="E13" s="22"/>
      <c r="F13" s="6"/>
      <c r="H13" s="22"/>
      <c r="I13" s="6"/>
    </row>
    <row r="14" spans="5:9" ht="12.75">
      <c r="E14" s="12" t="s">
        <v>9</v>
      </c>
      <c r="F14" s="11">
        <f>SIN(F7)*COS(F6)</f>
        <v>0.1203368</v>
      </c>
      <c r="H14" s="12"/>
      <c r="I14" s="10"/>
    </row>
    <row r="15" spans="5:9" ht="12.75">
      <c r="E15" s="12"/>
      <c r="F15" s="10">
        <f>SIN(F7)*SIN(F6)</f>
        <v>0.61788012674665</v>
      </c>
      <c r="H15" s="12"/>
      <c r="I15" s="10"/>
    </row>
    <row r="16" spans="5:9" ht="12.75">
      <c r="E16" s="12"/>
      <c r="F16" s="10">
        <f>COS(F7)</f>
        <v>0.777009134050782</v>
      </c>
      <c r="H16" s="12"/>
      <c r="I16" s="10"/>
    </row>
    <row r="17" spans="5:9" ht="12.75">
      <c r="E17" s="12"/>
      <c r="F17" s="10"/>
      <c r="H17" s="12"/>
      <c r="I17" s="10"/>
    </row>
    <row r="18" spans="5:9" ht="12.75">
      <c r="E18" s="12" t="s">
        <v>9</v>
      </c>
      <c r="F18" s="10">
        <f>SIN(F12)*COS(F11)</f>
        <v>0.0945161530433073</v>
      </c>
      <c r="H18" s="12"/>
      <c r="I18" s="10"/>
    </row>
    <row r="19" spans="5:9" ht="12.75">
      <c r="E19" s="12"/>
      <c r="F19" s="10">
        <f>SIN(F12)*SIN(F11)</f>
        <v>0.568871667173505</v>
      </c>
      <c r="H19" s="12"/>
      <c r="I19" s="10"/>
    </row>
    <row r="20" spans="5:9" ht="12.75">
      <c r="E20" s="12"/>
      <c r="F20" s="10">
        <f>COS(F12)</f>
        <v>0.81697718640188</v>
      </c>
      <c r="H20" s="12"/>
      <c r="I20" s="10"/>
    </row>
    <row r="21" spans="5:9" ht="12.75">
      <c r="E21" s="12"/>
      <c r="F21" s="10"/>
      <c r="H21" s="12"/>
      <c r="I21" s="10"/>
    </row>
    <row r="22" spans="5:9" ht="12.75">
      <c r="E22" s="12" t="s">
        <v>5</v>
      </c>
      <c r="F22" s="10">
        <f>(F14-F18)</f>
        <v>0.0258206469566927</v>
      </c>
      <c r="H22" s="12" t="s">
        <v>18</v>
      </c>
      <c r="I22" s="18">
        <f>SUM(I6-I11)</f>
        <v>1.587492</v>
      </c>
    </row>
    <row r="23" spans="5:9" ht="12.75">
      <c r="E23" s="12"/>
      <c r="F23" s="10">
        <f>(F15-F19)</f>
        <v>0.049008459573145</v>
      </c>
      <c r="H23" s="12"/>
      <c r="I23" s="18">
        <f>SUM(I7-I12)</f>
        <v>-3.79579</v>
      </c>
    </row>
    <row r="24" spans="5:9" ht="12.75">
      <c r="E24" s="12"/>
      <c r="F24" s="10">
        <f>(F16-F20)</f>
        <v>-0.039968052351098</v>
      </c>
      <c r="H24" s="12"/>
      <c r="I24" s="10"/>
    </row>
    <row r="25" spans="5:9" ht="12.75">
      <c r="E25" s="12"/>
      <c r="F25" s="10"/>
      <c r="H25" s="34">
        <v>71</v>
      </c>
      <c r="I25" s="19">
        <f>H25*I22</f>
        <v>112.712</v>
      </c>
    </row>
    <row r="26" spans="5:9" ht="12.75">
      <c r="E26" s="12" t="s">
        <v>8</v>
      </c>
      <c r="F26" s="10">
        <f>SQRT(F22*F22+F23*F23+F24*F24)</f>
        <v>0.0683079799711195</v>
      </c>
      <c r="H26" s="34">
        <v>111</v>
      </c>
      <c r="I26" s="19">
        <f>H26*I23</f>
        <v>-421.333</v>
      </c>
    </row>
    <row r="27" spans="5:9" ht="13.5" thickBot="1">
      <c r="E27" s="12"/>
      <c r="F27" s="10"/>
      <c r="H27" s="12"/>
      <c r="I27" s="10"/>
    </row>
    <row r="28" spans="5:9" ht="12.75">
      <c r="E28" s="17"/>
      <c r="F28" s="9"/>
      <c r="H28" s="17"/>
      <c r="I28" s="9"/>
    </row>
    <row r="29" spans="5:9" ht="12.75">
      <c r="E29" s="13" t="s">
        <v>6</v>
      </c>
      <c r="F29" s="29">
        <f>2*6371*ASIN(F26/2)</f>
        <v>435.275</v>
      </c>
      <c r="H29" s="13" t="s">
        <v>6</v>
      </c>
      <c r="I29" s="29">
        <f>SQRT(I25^2+I26^2)</f>
        <v>436.148</v>
      </c>
    </row>
    <row r="30" spans="5:9" ht="13.5" thickBot="1">
      <c r="E30" s="22"/>
      <c r="F30" s="6"/>
      <c r="H30" s="22"/>
      <c r="I30" s="6"/>
    </row>
    <row r="31" ht="13.5" thickBot="1"/>
    <row r="32" spans="8:9" ht="12.75">
      <c r="H32" s="17"/>
      <c r="I32" s="9"/>
    </row>
    <row r="33" spans="8:9" ht="12.75">
      <c r="H33" s="13" t="s">
        <v>13</v>
      </c>
      <c r="I33" s="31">
        <f>SUM(I29-F29)</f>
        <v>0.873</v>
      </c>
    </row>
    <row r="34" spans="8:9" ht="12.75">
      <c r="H34" s="13" t="s">
        <v>14</v>
      </c>
      <c r="I34" s="32">
        <f>SUM(I33*100/F29)</f>
        <v>0.2</v>
      </c>
    </row>
    <row r="35" spans="8:9" ht="13.5" thickBot="1">
      <c r="H35" s="22"/>
      <c r="I35" s="6"/>
    </row>
  </sheetData>
  <mergeCells count="2">
    <mergeCell ref="E5:F5"/>
    <mergeCell ref="H5:I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E3">
      <selection activeCell="C21" sqref="C21:K21"/>
    </sheetView>
  </sheetViews>
  <sheetFormatPr defaultColWidth="11.421875" defaultRowHeight="12.75"/>
  <cols>
    <col min="1" max="1" width="21.57421875" style="0" customWidth="1"/>
    <col min="2" max="2" width="19.140625" style="2" customWidth="1"/>
    <col min="3" max="11" width="15.57421875" style="0" customWidth="1"/>
  </cols>
  <sheetData>
    <row r="1" spans="2:11" ht="13.5" thickBot="1">
      <c r="B1" s="47" t="s">
        <v>20</v>
      </c>
      <c r="C1" s="47" t="s">
        <v>21</v>
      </c>
      <c r="D1" s="47" t="s">
        <v>22</v>
      </c>
      <c r="E1" s="47" t="s">
        <v>23</v>
      </c>
      <c r="F1" s="47" t="s">
        <v>24</v>
      </c>
      <c r="G1" s="47" t="s">
        <v>25</v>
      </c>
      <c r="H1" s="47" t="s">
        <v>26</v>
      </c>
      <c r="I1" s="47" t="s">
        <v>27</v>
      </c>
      <c r="J1" s="47" t="s">
        <v>28</v>
      </c>
      <c r="K1" s="47" t="s">
        <v>29</v>
      </c>
    </row>
    <row r="2" ht="13.5" thickBot="1">
      <c r="B2" s="44" t="s">
        <v>15</v>
      </c>
    </row>
    <row r="3" spans="1:11" ht="13.5" thickBot="1">
      <c r="A3" s="20"/>
      <c r="B3" s="47" t="s">
        <v>7</v>
      </c>
      <c r="C3" s="25" t="s">
        <v>7</v>
      </c>
      <c r="D3" s="25" t="s">
        <v>7</v>
      </c>
      <c r="E3" s="25" t="s">
        <v>7</v>
      </c>
      <c r="F3" s="25" t="s">
        <v>7</v>
      </c>
      <c r="G3" s="25" t="s">
        <v>7</v>
      </c>
      <c r="H3" s="25" t="s">
        <v>7</v>
      </c>
      <c r="I3" s="25" t="s">
        <v>7</v>
      </c>
      <c r="J3" s="25" t="s">
        <v>7</v>
      </c>
      <c r="K3" s="25" t="s">
        <v>7</v>
      </c>
    </row>
    <row r="4" spans="1:11" ht="12.75">
      <c r="A4" s="4" t="s">
        <v>30</v>
      </c>
      <c r="B4" s="45">
        <v>11</v>
      </c>
      <c r="C4" s="26">
        <v>12</v>
      </c>
      <c r="D4" s="26">
        <v>13</v>
      </c>
      <c r="E4" s="26">
        <v>14</v>
      </c>
      <c r="F4" s="26">
        <v>15</v>
      </c>
      <c r="G4" s="26">
        <v>16</v>
      </c>
      <c r="H4" s="26">
        <v>17</v>
      </c>
      <c r="I4" s="26">
        <v>18</v>
      </c>
      <c r="J4" s="26">
        <v>19</v>
      </c>
      <c r="K4" s="26">
        <v>20</v>
      </c>
    </row>
    <row r="5" spans="1:11" ht="12.75">
      <c r="A5" s="4" t="s">
        <v>31</v>
      </c>
      <c r="B5" s="46">
        <v>50</v>
      </c>
      <c r="C5" s="26">
        <v>51</v>
      </c>
      <c r="D5" s="26">
        <v>52</v>
      </c>
      <c r="E5" s="26">
        <v>53</v>
      </c>
      <c r="F5" s="26">
        <v>54</v>
      </c>
      <c r="G5" s="26">
        <v>55</v>
      </c>
      <c r="H5" s="26">
        <v>56</v>
      </c>
      <c r="I5" s="26">
        <v>57</v>
      </c>
      <c r="J5" s="26">
        <v>58</v>
      </c>
      <c r="K5" s="26">
        <v>59</v>
      </c>
    </row>
    <row r="6" spans="2:11" ht="13.5" thickBot="1">
      <c r="B6" s="44"/>
      <c r="C6" s="28"/>
      <c r="D6" s="28"/>
      <c r="E6" s="28"/>
      <c r="F6" s="28"/>
      <c r="G6" s="28"/>
      <c r="H6" s="28"/>
      <c r="I6" s="28"/>
      <c r="J6" s="28"/>
      <c r="K6" s="28"/>
    </row>
    <row r="7" spans="3:11" ht="12.75">
      <c r="C7" s="21">
        <f>PI()*(90-($B4))/180</f>
        <v>1.3788101</v>
      </c>
      <c r="D7" s="21">
        <f>PI()*(90-($B4))/180</f>
        <v>1.3788101</v>
      </c>
      <c r="E7" s="21">
        <f>PI()*(90-($B4))/180</f>
        <v>1.3788101</v>
      </c>
      <c r="F7" s="21">
        <f>PI()*(90-($B4))/180</f>
        <v>1.3788101</v>
      </c>
      <c r="G7" s="21">
        <f>PI()*(90-($B4))/180</f>
        <v>1.3788101</v>
      </c>
      <c r="H7" s="21">
        <f>PI()*(90-($B4))/180</f>
        <v>1.3788101</v>
      </c>
      <c r="I7" s="21">
        <f>PI()*(90-($B4))/180</f>
        <v>1.3788101</v>
      </c>
      <c r="J7" s="21">
        <f>PI()*(90-($B4))/180</f>
        <v>1.3788101</v>
      </c>
      <c r="K7" s="21">
        <f>PI()*(90-($B4))/180</f>
        <v>1.3788101</v>
      </c>
    </row>
    <row r="8" spans="3:11" ht="12.75">
      <c r="C8" s="21">
        <f>PI()*(90-($B5))/180</f>
        <v>0.6981317</v>
      </c>
      <c r="D8" s="21">
        <f>PI()*(90-($B5))/180</f>
        <v>0.6981317</v>
      </c>
      <c r="E8" s="21">
        <f>PI()*(90-($B5))/180</f>
        <v>0.6981317</v>
      </c>
      <c r="F8" s="21">
        <f>PI()*(90-($B5))/180</f>
        <v>0.6981317</v>
      </c>
      <c r="G8" s="21">
        <f>PI()*(90-($B5))/180</f>
        <v>0.6981317</v>
      </c>
      <c r="H8" s="21">
        <f>PI()*(90-($B5))/180</f>
        <v>0.6981317</v>
      </c>
      <c r="I8" s="21">
        <f>PI()*(90-($B5))/180</f>
        <v>0.6981317</v>
      </c>
      <c r="J8" s="21">
        <f>PI()*(90-($B5))/180</f>
        <v>0.6981317</v>
      </c>
      <c r="K8" s="21">
        <f>PI()*(90-($B5))/180</f>
        <v>0.6981317</v>
      </c>
    </row>
    <row r="9" spans="2:11" ht="12.75">
      <c r="B9" s="36"/>
      <c r="C9" s="21">
        <f>PI()*(90-(C4))/180</f>
        <v>1.3613568</v>
      </c>
      <c r="D9" s="21">
        <f>PI()*(90-(D4))/180</f>
        <v>1.3439035</v>
      </c>
      <c r="E9" s="21">
        <f>PI()*(90-(E4))/180</f>
        <v>1.3264502</v>
      </c>
      <c r="F9" s="21">
        <f>PI()*(90-(F4))/180</f>
        <v>1.3089969</v>
      </c>
      <c r="G9" s="21">
        <f>PI()*(90-(G4))/180</f>
        <v>1.2915436</v>
      </c>
      <c r="H9" s="21">
        <f>PI()*(90-(H4))/180</f>
        <v>1.2740904</v>
      </c>
      <c r="I9" s="21">
        <f>PI()*(90-(I4))/180</f>
        <v>1.2566371</v>
      </c>
      <c r="J9" s="21">
        <f>PI()*(90-(J4))/180</f>
        <v>1.2391838</v>
      </c>
      <c r="K9" s="21">
        <f>PI()*(90-(K4))/180</f>
        <v>1.2217305</v>
      </c>
    </row>
    <row r="10" spans="2:11" ht="12.75">
      <c r="B10" s="36"/>
      <c r="C10" s="21">
        <f>PI()*(90-(C5))/180</f>
        <v>0.6806784</v>
      </c>
      <c r="D10" s="21">
        <f>PI()*(90-(D5))/180</f>
        <v>0.6632251</v>
      </c>
      <c r="E10" s="21">
        <f>PI()*(90-(E5))/180</f>
        <v>0.6457718</v>
      </c>
      <c r="F10" s="21">
        <f>PI()*(90-(F5))/180</f>
        <v>0.6283185</v>
      </c>
      <c r="G10" s="21">
        <f>PI()*(90-(G5))/180</f>
        <v>0.6108652</v>
      </c>
      <c r="H10" s="21">
        <f>PI()*(90-(H5))/180</f>
        <v>0.5934119</v>
      </c>
      <c r="I10" s="21">
        <f>PI()*(90-(I5))/180</f>
        <v>0.5759587</v>
      </c>
      <c r="J10" s="21">
        <f>PI()*(90-(J5))/180</f>
        <v>0.5585054</v>
      </c>
      <c r="K10" s="21">
        <f>PI()*(90-(K5))/180</f>
        <v>0.5410521</v>
      </c>
    </row>
    <row r="11" spans="2:11" ht="12.75">
      <c r="B11" s="36"/>
      <c r="C11" s="21">
        <f>SIN(C8)*COS(C7)</f>
        <v>0.1226497</v>
      </c>
      <c r="D11" s="21">
        <f>SIN(D8)*COS(D7)</f>
        <v>0.1226497</v>
      </c>
      <c r="E11" s="21">
        <f>SIN(E8)*COS(E7)</f>
        <v>0.1226497</v>
      </c>
      <c r="F11" s="21">
        <f>SIN(F8)*COS(F7)</f>
        <v>0.1226497</v>
      </c>
      <c r="G11" s="21">
        <f>SIN(G8)*COS(G7)</f>
        <v>0.1226497</v>
      </c>
      <c r="H11" s="21">
        <f>SIN(H8)*COS(H7)</f>
        <v>0.1226497</v>
      </c>
      <c r="I11" s="21">
        <f>SIN(I8)*COS(I7)</f>
        <v>0.1226497</v>
      </c>
      <c r="J11" s="21">
        <f>SIN(J8)*COS(J7)</f>
        <v>0.1226497</v>
      </c>
      <c r="K11" s="21">
        <f>SIN(K8)*COS(K7)</f>
        <v>0.1226497</v>
      </c>
    </row>
    <row r="12" spans="2:11" ht="12.75">
      <c r="B12" s="36"/>
      <c r="C12" s="20">
        <f>SIN(C8)*SIN(C7)</f>
        <v>0.630977789138674</v>
      </c>
      <c r="D12" s="20">
        <f>SIN(D8)*SIN(D7)</f>
        <v>0.630977789138674</v>
      </c>
      <c r="E12" s="20">
        <f>SIN(E8)*SIN(E7)</f>
        <v>0.630977789138674</v>
      </c>
      <c r="F12" s="20">
        <f>SIN(F8)*SIN(F7)</f>
        <v>0.630977789138674</v>
      </c>
      <c r="G12" s="20">
        <f>SIN(G8)*SIN(G7)</f>
        <v>0.630977789138674</v>
      </c>
      <c r="H12" s="20">
        <f>SIN(H8)*SIN(H7)</f>
        <v>0.630977789138674</v>
      </c>
      <c r="I12" s="20">
        <f>SIN(I8)*SIN(I7)</f>
        <v>0.630977789138674</v>
      </c>
      <c r="J12" s="20">
        <f>SIN(J8)*SIN(J7)</f>
        <v>0.630977789138674</v>
      </c>
      <c r="K12" s="20">
        <f>SIN(K8)*SIN(K7)</f>
        <v>0.630977789138674</v>
      </c>
    </row>
    <row r="13" spans="2:11" ht="12.75">
      <c r="B13" s="36"/>
      <c r="C13" s="20">
        <f>COS(C8)</f>
        <v>0.76604444363175</v>
      </c>
      <c r="D13" s="20">
        <f>COS(D8)</f>
        <v>0.76604444363175</v>
      </c>
      <c r="E13" s="20">
        <f>COS(E8)</f>
        <v>0.76604444363175</v>
      </c>
      <c r="F13" s="20">
        <f>COS(F8)</f>
        <v>0.76604444363175</v>
      </c>
      <c r="G13" s="20">
        <f>COS(G8)</f>
        <v>0.76604444363175</v>
      </c>
      <c r="H13" s="20">
        <f>COS(H8)</f>
        <v>0.76604444363175</v>
      </c>
      <c r="I13" s="20">
        <f>COS(I8)</f>
        <v>0.76604444363175</v>
      </c>
      <c r="J13" s="20">
        <f>COS(J8)</f>
        <v>0.76604444363175</v>
      </c>
      <c r="K13" s="20">
        <f>COS(K8)</f>
        <v>0.76604444363175</v>
      </c>
    </row>
    <row r="14" spans="2:11" ht="12.75">
      <c r="B14" s="36"/>
      <c r="C14" s="20">
        <f>SIN(C10)*COS(C9)</f>
        <v>0.130843075422846</v>
      </c>
      <c r="D14" s="20">
        <f>SIN(D10)*COS(D9)</f>
        <v>0.138493709618656</v>
      </c>
      <c r="E14" s="20">
        <f>SIN(E10)*COS(E9)</f>
        <v>0.145592245114792</v>
      </c>
      <c r="F14" s="20">
        <f>SIN(F10)*COS(F9)</f>
        <v>0.152130033431785</v>
      </c>
      <c r="G14" s="20">
        <f>SIN(G10)*COS(G9)</f>
        <v>0.158099109274812</v>
      </c>
      <c r="H14" s="20">
        <f>SIN(H10)*COS(H9)</f>
        <v>0.163492146762313</v>
      </c>
      <c r="I14" s="20">
        <f>SIN(I10)*COS(I9)</f>
        <v>0.168302709783795</v>
      </c>
      <c r="J14" s="20">
        <f>SIN(J10)*COS(J9)</f>
        <v>0.17252483216079</v>
      </c>
      <c r="K14" s="20">
        <f>SIN(K10)*COS(K9)</f>
        <v>0.17615339412185</v>
      </c>
    </row>
    <row r="15" spans="2:11" ht="12.75">
      <c r="B15" s="36"/>
      <c r="C15" s="20">
        <f>SIN(C10)*SIN(C9)</f>
        <v>0.615568222139604</v>
      </c>
      <c r="D15" s="20">
        <f>SIN(D10)*SIN(D9)</f>
        <v>0.599882096170956</v>
      </c>
      <c r="E15" s="20">
        <f>SIN(E10)*SIN(E9)</f>
        <v>0.583938522377339</v>
      </c>
      <c r="F15" s="20">
        <f>SIN(F10)*SIN(F9)</f>
        <v>0.56775692556415</v>
      </c>
      <c r="G15" s="20">
        <f>SIN(G10)*SIN(G9)</f>
        <v>0.551357020531419</v>
      </c>
      <c r="H15" s="20">
        <f>SIN(H10)*SIN(H9)</f>
        <v>0.534758804403559</v>
      </c>
      <c r="I15" s="20">
        <f>SIN(I10)*SIN(I9)</f>
        <v>0.517982547132344</v>
      </c>
      <c r="J15" s="20">
        <f>SIN(J10)*SIN(J9)</f>
        <v>0.501048544825267</v>
      </c>
      <c r="K15" s="20">
        <f>SIN(K10)*SIN(K9)</f>
        <v>0.483977508254597</v>
      </c>
    </row>
    <row r="16" spans="2:11" ht="12.75">
      <c r="B16" s="36"/>
      <c r="C16" s="20">
        <f>COS(C10)</f>
        <v>0.777145966666352</v>
      </c>
      <c r="D16" s="20">
        <f>COS(D10)</f>
        <v>0.78801076330822</v>
      </c>
      <c r="E16" s="20">
        <f>COS(E10)</f>
        <v>0.798635524032211</v>
      </c>
      <c r="F16" s="20">
        <f>COS(F10)</f>
        <v>0.80901701243051</v>
      </c>
      <c r="G16" s="20">
        <f>COS(G10)</f>
        <v>0.819152066198473</v>
      </c>
      <c r="H16" s="20">
        <f>COS(H10)</f>
        <v>0.829037598097895</v>
      </c>
      <c r="I16" s="20">
        <f>COS(I10)</f>
        <v>0.838670542433512</v>
      </c>
      <c r="J16" s="20">
        <f>COS(J10)</f>
        <v>0.848048075297842</v>
      </c>
      <c r="K16" s="20">
        <f>COS(K10)</f>
        <v>0.857167284281793</v>
      </c>
    </row>
    <row r="17" spans="2:11" ht="12.75">
      <c r="B17" s="36"/>
      <c r="C17" s="20">
        <f>(C11-C14)</f>
        <v>-0.00819337542284601</v>
      </c>
      <c r="D17" s="20">
        <f>(D11-D14)</f>
        <v>-0.015844009618656</v>
      </c>
      <c r="E17" s="20">
        <f>(E11-E14)</f>
        <v>-0.022942545114792</v>
      </c>
      <c r="F17" s="20">
        <f>(F11-F14)</f>
        <v>-0.029480333431785</v>
      </c>
      <c r="G17" s="20">
        <f>(G11-G14)</f>
        <v>-0.035449409274812</v>
      </c>
      <c r="H17" s="20">
        <f>(H11-H14)</f>
        <v>-0.040842446762313</v>
      </c>
      <c r="I17" s="20">
        <f>(I11-I14)</f>
        <v>-0.045653009783795</v>
      </c>
      <c r="J17" s="20">
        <f>(J11-J14)</f>
        <v>-0.04987513216079</v>
      </c>
      <c r="K17" s="20">
        <f>(K11-K14)</f>
        <v>-0.05350369412185</v>
      </c>
    </row>
    <row r="18" spans="2:11" ht="12.75">
      <c r="B18" s="36"/>
      <c r="C18" s="20">
        <f>(C12-C15)</f>
        <v>0.0154095669990699</v>
      </c>
      <c r="D18" s="20">
        <f>(D12-D15)</f>
        <v>0.031095692967718</v>
      </c>
      <c r="E18" s="20">
        <f>(E12-E15)</f>
        <v>0.047039266761335</v>
      </c>
      <c r="F18" s="20">
        <f>(F12-F15)</f>
        <v>0.0632208635745239</v>
      </c>
      <c r="G18" s="20">
        <f>(G12-G15)</f>
        <v>0.079620768607255</v>
      </c>
      <c r="H18" s="20">
        <f>(H12-H15)</f>
        <v>0.0962189847351149</v>
      </c>
      <c r="I18" s="20">
        <f>(I12-I15)</f>
        <v>0.11299524200633</v>
      </c>
      <c r="J18" s="20">
        <f>(J12-J15)</f>
        <v>0.129929244313407</v>
      </c>
      <c r="K18" s="20">
        <f>(K12-K15)</f>
        <v>0.147000280884077</v>
      </c>
    </row>
    <row r="19" spans="2:11" ht="12.75">
      <c r="B19" s="36"/>
      <c r="C19" s="20">
        <f>(C13-C16)</f>
        <v>-0.0111015230346021</v>
      </c>
      <c r="D19" s="20">
        <f>(D13-D16)</f>
        <v>-0.02196631967647</v>
      </c>
      <c r="E19" s="20">
        <f>(E13-E16)</f>
        <v>-0.0325910804004611</v>
      </c>
      <c r="F19" s="20">
        <f>(F13-F16)</f>
        <v>-0.0429725687987601</v>
      </c>
      <c r="G19" s="20">
        <f>(G13-G16)</f>
        <v>-0.0531076225667231</v>
      </c>
      <c r="H19" s="20">
        <f>(H13-H16)</f>
        <v>-0.0629931544661451</v>
      </c>
      <c r="I19" s="20">
        <f>(I13-I16)</f>
        <v>-0.0726260988017621</v>
      </c>
      <c r="J19" s="20">
        <f>(J13-J16)</f>
        <v>-0.082003631666092</v>
      </c>
      <c r="K19" s="20">
        <f>(K13-K16)</f>
        <v>-0.0911228406500431</v>
      </c>
    </row>
    <row r="20" spans="2:11" ht="12.75">
      <c r="B20" s="36"/>
      <c r="C20" s="20">
        <f>SQRT(C17*C17+C18*C18+C19*C19)</f>
        <v>0.0206840510927217</v>
      </c>
      <c r="D20" s="20">
        <f>SQRT(D17*D17+D18*D18+D19*D19)</f>
        <v>0.0412370459910446</v>
      </c>
      <c r="E20" s="20">
        <f>SQRT(E17*E17+E18*E18+E19*E19)</f>
        <v>0.0616541281298959</v>
      </c>
      <c r="F20" s="20">
        <f>SQRT(F17*F17+F18*F18+F19*F19)</f>
        <v>0.0819305151913617</v>
      </c>
      <c r="G20" s="20">
        <f>SQRT(G17*G17+G18*G18+G19*G19)</f>
        <v>0.102061486302291</v>
      </c>
      <c r="H20" s="20">
        <f>SQRT(H17*H17+H18*H18+H19*H19)</f>
        <v>0.122042353265513</v>
      </c>
      <c r="I20" s="20">
        <f>SQRT(I17*I17+I18*I18+I19*I19)</f>
        <v>0.141868503359807</v>
      </c>
      <c r="J20" s="20">
        <f>SQRT(J17*J17+J18*J18+J19*J19)</f>
        <v>0.16153554699303</v>
      </c>
      <c r="K20" s="20">
        <f>SQRT(K17*K17+K18*K18+K19*K19)</f>
        <v>0.181038945955878</v>
      </c>
    </row>
    <row r="21" spans="1:11" ht="12.75">
      <c r="A21" t="s">
        <v>32</v>
      </c>
      <c r="B21" s="48" t="s">
        <v>6</v>
      </c>
      <c r="C21" s="41">
        <f>2*6371*ASIN(C20/2)</f>
        <v>131.78</v>
      </c>
      <c r="D21" s="41">
        <f>2*6371*ASIN(D20/2)</f>
        <v>262.74</v>
      </c>
      <c r="E21" s="41">
        <f>2*6371*ASIN(E20/2)</f>
        <v>392.861</v>
      </c>
      <c r="F21" s="41">
        <f>2*6371*ASIN(F20/2)</f>
        <v>522.125</v>
      </c>
      <c r="G21" s="41">
        <f>2*6371*ASIN(G20/2)</f>
        <v>650.516</v>
      </c>
      <c r="H21" s="41">
        <f>2*6371*ASIN(H20/2)</f>
        <v>778.015</v>
      </c>
      <c r="I21" s="41">
        <f>2*6371*ASIN(I20/2)</f>
        <v>904.604</v>
      </c>
      <c r="J21" s="41">
        <f>2*6371*ASIN(J20/2)</f>
        <v>1030.265</v>
      </c>
      <c r="K21" s="41">
        <f>2*6371*ASIN(K20/2)</f>
        <v>1154.98</v>
      </c>
    </row>
    <row r="22" spans="2:11" ht="12.75">
      <c r="B22" s="36"/>
      <c r="C22" s="20">
        <f>$B4</f>
        <v>11</v>
      </c>
      <c r="D22" s="20">
        <f>$B4</f>
        <v>11</v>
      </c>
      <c r="E22" s="20">
        <f>$B4</f>
        <v>11</v>
      </c>
      <c r="F22" s="20">
        <f>$B4</f>
        <v>11</v>
      </c>
      <c r="G22" s="20">
        <f>$B4</f>
        <v>11</v>
      </c>
      <c r="H22" s="20">
        <f>$B4</f>
        <v>11</v>
      </c>
      <c r="I22" s="20">
        <f>$B4</f>
        <v>11</v>
      </c>
      <c r="J22" s="20">
        <f>$B4</f>
        <v>11</v>
      </c>
      <c r="K22" s="20">
        <f>$B4</f>
        <v>11</v>
      </c>
    </row>
    <row r="23" spans="2:11" ht="12.75">
      <c r="B23" s="36"/>
      <c r="C23" s="20">
        <f>$B5</f>
        <v>50</v>
      </c>
      <c r="D23" s="20">
        <f>$B5</f>
        <v>50</v>
      </c>
      <c r="E23" s="20">
        <f>$B5</f>
        <v>50</v>
      </c>
      <c r="F23" s="20">
        <f>$B5</f>
        <v>50</v>
      </c>
      <c r="G23" s="20">
        <f>$B5</f>
        <v>50</v>
      </c>
      <c r="H23" s="20">
        <f>$B5</f>
        <v>50</v>
      </c>
      <c r="I23" s="20">
        <f>$B5</f>
        <v>50</v>
      </c>
      <c r="J23" s="20">
        <f>$B5</f>
        <v>50</v>
      </c>
      <c r="K23" s="20">
        <f>$B5</f>
        <v>50</v>
      </c>
    </row>
    <row r="24" spans="2:11" ht="12.75">
      <c r="B24" s="36"/>
      <c r="C24" s="20">
        <f>C4</f>
        <v>12</v>
      </c>
      <c r="D24" s="20">
        <f>D4</f>
        <v>13</v>
      </c>
      <c r="E24" s="20">
        <f>E4</f>
        <v>14</v>
      </c>
      <c r="F24" s="20">
        <f>F4</f>
        <v>15</v>
      </c>
      <c r="G24" s="20">
        <f>G4</f>
        <v>16</v>
      </c>
      <c r="H24" s="20">
        <f>H4</f>
        <v>17</v>
      </c>
      <c r="I24" s="20">
        <f>I4</f>
        <v>18</v>
      </c>
      <c r="J24" s="20">
        <f>J4</f>
        <v>19</v>
      </c>
      <c r="K24" s="20">
        <f>K4</f>
        <v>20</v>
      </c>
    </row>
    <row r="25" spans="2:11" ht="12.75">
      <c r="B25" s="36"/>
      <c r="C25" s="20">
        <f>C5</f>
        <v>51</v>
      </c>
      <c r="D25" s="20">
        <f>D5</f>
        <v>52</v>
      </c>
      <c r="E25" s="20">
        <f>E5</f>
        <v>53</v>
      </c>
      <c r="F25" s="20">
        <f>F5</f>
        <v>54</v>
      </c>
      <c r="G25" s="20">
        <f>G5</f>
        <v>55</v>
      </c>
      <c r="H25" s="20">
        <f>H5</f>
        <v>56</v>
      </c>
      <c r="I25" s="20">
        <f>I5</f>
        <v>57</v>
      </c>
      <c r="J25" s="20">
        <f>J5</f>
        <v>58</v>
      </c>
      <c r="K25" s="20">
        <f>K5</f>
        <v>59</v>
      </c>
    </row>
    <row r="26" spans="2:11" ht="12.75">
      <c r="B26" s="36"/>
      <c r="C26" s="37">
        <f>SUM(C22-C24)</f>
        <v>-1</v>
      </c>
      <c r="D26" s="37">
        <f>SUM(D22-D24)</f>
        <v>-2</v>
      </c>
      <c r="E26" s="37">
        <f>SUM(E22-E24)</f>
        <v>-3</v>
      </c>
      <c r="F26" s="37">
        <f>SUM(F22-F24)</f>
        <v>-4</v>
      </c>
      <c r="G26" s="37">
        <f>SUM(G22-G24)</f>
        <v>-5</v>
      </c>
      <c r="H26" s="37">
        <f>SUM(H22-H24)</f>
        <v>-6</v>
      </c>
      <c r="I26" s="37">
        <f>SUM(I22-I24)</f>
        <v>-7</v>
      </c>
      <c r="J26" s="37">
        <f>SUM(J22-J24)</f>
        <v>-8</v>
      </c>
      <c r="K26" s="37">
        <f>SUM(K22-K24)</f>
        <v>-9</v>
      </c>
    </row>
    <row r="27" spans="2:11" ht="12.75">
      <c r="B27" s="36"/>
      <c r="C27" s="37">
        <f>SUM(C23-C25)</f>
        <v>-1</v>
      </c>
      <c r="D27" s="37">
        <f>SUM(D23-D25)</f>
        <v>-2</v>
      </c>
      <c r="E27" s="37">
        <f>SUM(E23-E25)</f>
        <v>-3</v>
      </c>
      <c r="F27" s="37">
        <f>SUM(F23-F25)</f>
        <v>-4</v>
      </c>
      <c r="G27" s="37">
        <f>SUM(G23-G25)</f>
        <v>-5</v>
      </c>
      <c r="H27" s="37">
        <f>SUM(H23-H25)</f>
        <v>-6</v>
      </c>
      <c r="I27" s="37">
        <f>SUM(I23-I25)</f>
        <v>-7</v>
      </c>
      <c r="J27" s="37">
        <f>SUM(J23-J25)</f>
        <v>-8</v>
      </c>
      <c r="K27" s="37">
        <f>SUM(K23-K25)</f>
        <v>-9</v>
      </c>
    </row>
    <row r="28" spans="3:11" ht="12.75">
      <c r="C28" s="38">
        <v>71</v>
      </c>
      <c r="D28" s="38">
        <v>71</v>
      </c>
      <c r="E28" s="38">
        <v>71</v>
      </c>
      <c r="F28" s="38">
        <v>71</v>
      </c>
      <c r="G28" s="38">
        <v>71</v>
      </c>
      <c r="H28" s="38">
        <v>71</v>
      </c>
      <c r="I28" s="38">
        <v>71</v>
      </c>
      <c r="J28" s="38">
        <v>71</v>
      </c>
      <c r="K28" s="38">
        <v>71</v>
      </c>
    </row>
    <row r="29" spans="3:11" ht="12.75">
      <c r="C29" s="39">
        <f>C28*C26</f>
        <v>-71</v>
      </c>
      <c r="D29" s="39">
        <f>D28*D26</f>
        <v>-142</v>
      </c>
      <c r="E29" s="39">
        <f>E28*E26</f>
        <v>-213</v>
      </c>
      <c r="F29" s="39">
        <f>F28*F26</f>
        <v>-284</v>
      </c>
      <c r="G29" s="39">
        <f>G28*G26</f>
        <v>-355</v>
      </c>
      <c r="H29" s="39">
        <f>H28*H26</f>
        <v>-426</v>
      </c>
      <c r="I29" s="39">
        <f>I28*I26</f>
        <v>-497</v>
      </c>
      <c r="J29" s="39">
        <f>J28*J26</f>
        <v>-568</v>
      </c>
      <c r="K29" s="39">
        <f>K28*K26</f>
        <v>-639</v>
      </c>
    </row>
    <row r="30" spans="3:11" ht="12.75">
      <c r="C30" s="38">
        <v>111</v>
      </c>
      <c r="D30" s="38">
        <v>111</v>
      </c>
      <c r="E30" s="38">
        <v>111</v>
      </c>
      <c r="F30" s="38">
        <v>111</v>
      </c>
      <c r="G30" s="38">
        <v>111</v>
      </c>
      <c r="H30" s="38">
        <v>111</v>
      </c>
      <c r="I30" s="38">
        <v>111</v>
      </c>
      <c r="J30" s="38">
        <v>111</v>
      </c>
      <c r="K30" s="38">
        <v>111</v>
      </c>
    </row>
    <row r="31" spans="3:11" ht="12.75">
      <c r="C31" s="39">
        <f>C30*C27</f>
        <v>-111</v>
      </c>
      <c r="D31" s="39">
        <f>D30*D27</f>
        <v>-222</v>
      </c>
      <c r="E31" s="39">
        <f>E30*E27</f>
        <v>-333</v>
      </c>
      <c r="F31" s="39">
        <f>F30*F27</f>
        <v>-444</v>
      </c>
      <c r="G31" s="39">
        <f>G30*G27</f>
        <v>-555</v>
      </c>
      <c r="H31" s="39">
        <f>H30*H27</f>
        <v>-666</v>
      </c>
      <c r="I31" s="39">
        <f>I30*I27</f>
        <v>-777</v>
      </c>
      <c r="J31" s="39">
        <f>J30*J27</f>
        <v>-888</v>
      </c>
      <c r="K31" s="39">
        <f>K30*K27</f>
        <v>-999</v>
      </c>
    </row>
    <row r="32" spans="1:11" ht="12.75">
      <c r="A32" t="s">
        <v>33</v>
      </c>
      <c r="B32" s="48" t="s">
        <v>6</v>
      </c>
      <c r="C32" s="41">
        <f>SQRT(C29^2+C31^2)</f>
        <v>131.765</v>
      </c>
      <c r="D32" s="41">
        <f>SQRT(D29^2+D31^2)</f>
        <v>263.53</v>
      </c>
      <c r="E32" s="41">
        <f>SQRT(E29^2+E31^2)</f>
        <v>395.295</v>
      </c>
      <c r="F32" s="41">
        <f>SQRT(F29^2+F31^2)</f>
        <v>527.06</v>
      </c>
      <c r="G32" s="41">
        <f>SQRT(G29^2+G31^2)</f>
        <v>658.825</v>
      </c>
      <c r="H32" s="41">
        <f>SQRT(H29^2+H31^2)</f>
        <v>790.59</v>
      </c>
      <c r="I32" s="41">
        <f>SQRT(I29^2+I31^2)</f>
        <v>922.355</v>
      </c>
      <c r="J32" s="41">
        <f>SQRT(J29^2+J31^2)</f>
        <v>1054.12</v>
      </c>
      <c r="K32" s="41">
        <f>SQRT(K29^2+K31^2)</f>
        <v>1185.884</v>
      </c>
    </row>
    <row r="33" spans="2:11" ht="12.75">
      <c r="B33" s="40" t="s">
        <v>13</v>
      </c>
      <c r="C33" s="42">
        <f>SUM(C32-C21)</f>
        <v>-0.015</v>
      </c>
      <c r="D33" s="42">
        <f>SUM(D32-D21)</f>
        <v>0.79</v>
      </c>
      <c r="E33" s="42">
        <f>SUM(E32-E21)</f>
        <v>2.434</v>
      </c>
      <c r="F33" s="42">
        <f>SUM(F32-F21)</f>
        <v>4.935</v>
      </c>
      <c r="G33" s="42">
        <f>SUM(G32-G21)</f>
        <v>8.309</v>
      </c>
      <c r="H33" s="42">
        <f>SUM(H32-H21)</f>
        <v>12.575</v>
      </c>
      <c r="I33" s="42">
        <f>SUM(I32-I21)</f>
        <v>17.751</v>
      </c>
      <c r="J33" s="42">
        <f>SUM(J32-J21)</f>
        <v>23.855</v>
      </c>
      <c r="K33" s="42">
        <f>SUM(K32-K21)</f>
        <v>30.904</v>
      </c>
    </row>
    <row r="34" spans="2:11" ht="12.75">
      <c r="B34" s="40" t="s">
        <v>14</v>
      </c>
      <c r="C34" s="49">
        <f>SUM(C33*100/C21)</f>
        <v>-0.01</v>
      </c>
      <c r="D34" s="43">
        <f>SUM(D33*100/D21)</f>
        <v>0.3</v>
      </c>
      <c r="E34" s="43">
        <f>SUM(E33*100/E21)</f>
        <v>0.6</v>
      </c>
      <c r="F34" s="43">
        <f>SUM(F33*100/F21)</f>
        <v>0.9</v>
      </c>
      <c r="G34" s="43">
        <f>SUM(G33*100/G21)</f>
        <v>1.3</v>
      </c>
      <c r="H34" s="43">
        <f>SUM(H33*100/H21)</f>
        <v>1.6</v>
      </c>
      <c r="I34" s="43">
        <f>SUM(I33*100/I21)</f>
        <v>2</v>
      </c>
      <c r="J34" s="43">
        <f>SUM(J33*100/J21)</f>
        <v>2.3</v>
      </c>
      <c r="K34" s="43">
        <f>SUM(K33*100/K21)</f>
        <v>2.7</v>
      </c>
    </row>
    <row r="36" spans="2:11" ht="12.75">
      <c r="B36" s="36"/>
      <c r="C36" s="20"/>
      <c r="D36" s="20"/>
      <c r="E36" s="20"/>
      <c r="F36" s="20"/>
      <c r="G36" s="20"/>
      <c r="H36" s="20"/>
      <c r="I36" s="20"/>
      <c r="J36" s="20"/>
      <c r="K36" s="2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</dc:creator>
  <cp:keywords/>
  <dc:description/>
  <cp:lastModifiedBy>ALF</cp:lastModifiedBy>
  <cp:lastPrinted>2006-06-07T21:53:03Z</cp:lastPrinted>
  <dcterms:created xsi:type="dcterms:W3CDTF">2006-06-07T20:33:17Z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