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passung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<sst xmlns="http://schemas.openxmlformats.org/spreadsheetml/2006/main" count="26" uniqueCount="22">
  <si>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Alter</t>
  </si>
  <si>
    <t>Jahr</t>
  </si>
  <si>
    <t>Zeitwert</t>
  </si>
  <si>
    <t>Diskont</t>
  </si>
  <si>
    <t>Endwert</t>
  </si>
  <si>
    <t>Steuervorteil</t>
  </si>
  <si>
    <t>Ein RV</t>
  </si>
  <si>
    <t>Faktor</t>
  </si>
  <si>
    <t>Einzahlung</t>
  </si>
  <si>
    <t>scheinbar :</t>
  </si>
  <si>
    <t>real :</t>
  </si>
  <si>
    <t xml:space="preserve"> Bank</t>
  </si>
  <si>
    <t>Zinsen</t>
  </si>
  <si>
    <t>Zinssatz</t>
  </si>
  <si>
    <t>Zinsabschlag</t>
  </si>
  <si>
    <t>Garantiesumme :</t>
  </si>
  <si>
    <t>Haben :</t>
  </si>
  <si>
    <t>Differenz :</t>
  </si>
  <si>
    <t>Steuersatz</t>
  </si>
  <si>
    <t>Rente :</t>
  </si>
  <si>
    <t>Jahre :</t>
  </si>
  <si>
    <t>J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</si>
</sst>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</numFmts>
  <fonts count="8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83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J45" sqref="J45"/>
    </sheetView>
  </sheetViews>
  <sheetFormatPr defaultColWidth="11.421875" defaultRowHeight="12.75"/>
  <cols>
    <col min="1" max="1" width="4.8515625" style="0" bestFit="1" customWidth="1"/>
    <col min="2" max="2" width="5.00390625" style="0" bestFit="1" customWidth="1"/>
    <col min="3" max="3" width="3.140625" style="0" customWidth="1"/>
    <col min="4" max="4" width="8.57421875" style="0" bestFit="1" customWidth="1"/>
    <col min="5" max="5" width="6.00390625" style="0" bestFit="1" customWidth="1"/>
    <col min="6" max="6" width="11.28125" style="0" bestFit="1" customWidth="1"/>
    <col min="7" max="7" width="9.421875" style="0" bestFit="1" customWidth="1"/>
    <col min="8" max="8" width="6.28125" style="0" customWidth="1"/>
    <col min="9" max="9" width="9.28125" style="0" customWidth="1"/>
    <col min="10" max="10" width="4.8515625" style="0" customWidth="1"/>
    <col min="11" max="11" width="7.7109375" style="0" customWidth="1"/>
    <col min="12" max="12" width="7.28125" style="0" customWidth="1"/>
    <col min="13" max="13" width="9.140625" style="0" customWidth="1"/>
    <col min="14" max="14" width="5.00390625" style="0" customWidth="1"/>
    <col min="15" max="15" width="7.28125" style="0" customWidth="1"/>
    <col min="16" max="16" width="9.8515625" style="0" customWidth="1"/>
    <col min="17" max="16384" width="9.140625" style="0" customWidth="1"/>
  </cols>
  <sheetData>
    <row r="1" spans="6:16" ht="12.75">
      <c r="F1" s="7" t="s">
        <v>18</v>
      </c>
      <c r="G1" s="5">
        <v>0.4</v>
      </c>
      <c r="O1" s="7" t="s">
        <v>13</v>
      </c>
      <c r="P1" s="5">
        <v>0.03</v>
      </c>
    </row>
    <row r="2" spans="15:16" ht="12.75">
      <c r="O2" s="7" t="s">
        <v>14</v>
      </c>
      <c r="P2" s="5">
        <v>0.3</v>
      </c>
    </row>
    <row r="4" spans="1:16" s="11" customFormat="1" ht="11.25">
      <c r="A4" s="11" t="s">
        <v>0</v>
      </c>
      <c r="B4" s="11" t="s">
        <v>1</v>
      </c>
      <c r="D4" s="11" t="s">
        <v>6</v>
      </c>
      <c r="E4" s="11" t="s">
        <v>7</v>
      </c>
      <c r="F4" s="11" t="s">
        <v>5</v>
      </c>
      <c r="G4" s="11" t="s">
        <v>8</v>
      </c>
      <c r="H4" s="12" t="s">
        <v>3</v>
      </c>
      <c r="I4" s="12" t="s">
        <v>2</v>
      </c>
      <c r="K4" s="11" t="s">
        <v>11</v>
      </c>
      <c r="L4" s="12" t="s">
        <v>3</v>
      </c>
      <c r="M4" s="12" t="s">
        <v>2</v>
      </c>
      <c r="O4" s="11" t="s">
        <v>12</v>
      </c>
      <c r="P4" s="12" t="s">
        <v>4</v>
      </c>
    </row>
    <row r="5" spans="4:16" ht="12.75">
      <c r="D5" s="1"/>
      <c r="E5" s="1"/>
      <c r="F5" s="1"/>
      <c r="G5" s="1"/>
      <c r="H5" s="3"/>
      <c r="I5" s="1"/>
      <c r="J5" s="1"/>
      <c r="K5" s="1"/>
      <c r="L5" s="1"/>
      <c r="M5" s="1"/>
      <c r="N5" s="1"/>
      <c r="P5" s="1"/>
    </row>
    <row r="6" spans="4:16" ht="12.75">
      <c r="D6" s="1"/>
      <c r="E6" s="1"/>
      <c r="F6" s="1"/>
      <c r="G6" s="1"/>
      <c r="H6" s="3"/>
      <c r="I6" s="1"/>
      <c r="J6" s="1"/>
      <c r="K6" s="1"/>
      <c r="L6" s="1"/>
      <c r="M6" s="1"/>
      <c r="N6" s="1"/>
      <c r="P6" s="1"/>
    </row>
    <row r="7" spans="1:16" ht="12.75">
      <c r="A7">
        <v>36</v>
      </c>
      <c r="B7">
        <v>2006</v>
      </c>
      <c r="D7" s="1">
        <v>2400</v>
      </c>
      <c r="E7" s="1">
        <v>0.71</v>
      </c>
      <c r="F7" s="1">
        <f>E7*D7*G$1</f>
        <v>681.6</v>
      </c>
      <c r="G7" s="1">
        <f>D7-F7</f>
        <v>1718.4</v>
      </c>
      <c r="H7" s="3">
        <f>POWER(1.02,65-A7)</f>
        <v>1.7758446902974052</v>
      </c>
      <c r="I7" s="1">
        <f>G7*H7</f>
        <v>3051.611515807061</v>
      </c>
      <c r="J7" s="1"/>
      <c r="K7" s="1">
        <f>D7</f>
        <v>2400</v>
      </c>
      <c r="L7" s="3">
        <f>H7</f>
        <v>1.7758446902974052</v>
      </c>
      <c r="M7" s="1">
        <f>K7*L7</f>
        <v>4262.027256713773</v>
      </c>
      <c r="N7" s="1"/>
      <c r="O7" s="1">
        <f>P$1*(1-P$2)*P6</f>
        <v>0</v>
      </c>
      <c r="P7" s="1">
        <f>K7+O7+P6</f>
        <v>2400</v>
      </c>
    </row>
    <row r="8" spans="1:16" ht="12.75">
      <c r="A8">
        <v>37</v>
      </c>
      <c r="B8">
        <v>2007</v>
      </c>
      <c r="D8" s="1">
        <v>2400</v>
      </c>
      <c r="E8" s="1">
        <v>0.72</v>
      </c>
      <c r="F8" s="1">
        <f>E8*D8*G$1</f>
        <v>691.2</v>
      </c>
      <c r="G8" s="1">
        <f>D8-F8</f>
        <v>1708.8</v>
      </c>
      <c r="H8" s="3">
        <f>POWER(1.02,65-A8)</f>
        <v>1.741024206173927</v>
      </c>
      <c r="I8" s="1">
        <f>G8*H8</f>
        <v>2975.0621635100065</v>
      </c>
      <c r="J8" s="1"/>
      <c r="K8" s="1">
        <f>D8</f>
        <v>2400</v>
      </c>
      <c r="L8" s="3">
        <f>H8</f>
        <v>1.741024206173927</v>
      </c>
      <c r="M8" s="1">
        <f>K8*L8</f>
        <v>4178.458094817424</v>
      </c>
      <c r="N8" s="1"/>
      <c r="O8" s="1">
        <f>P$1*(1-P$2)*P7</f>
        <v>50.39999999999999</v>
      </c>
      <c r="P8" s="1">
        <f>K8+O8+P7</f>
        <v>4850.4</v>
      </c>
    </row>
    <row r="9" spans="1:16" ht="12.75">
      <c r="A9">
        <v>38</v>
      </c>
      <c r="B9">
        <v>2008</v>
      </c>
      <c r="D9" s="1">
        <v>2400</v>
      </c>
      <c r="E9" s="1">
        <v>0.73</v>
      </c>
      <c r="F9" s="1">
        <f>E9*D9*G$1</f>
        <v>700.8000000000001</v>
      </c>
      <c r="G9" s="1">
        <f>D9-F9</f>
        <v>1699.1999999999998</v>
      </c>
      <c r="H9" s="3">
        <f>POWER(1.02,65-A9)</f>
        <v>1.7068864766411045</v>
      </c>
      <c r="I9" s="1">
        <f>G9*H9</f>
        <v>2900.3415011085644</v>
      </c>
      <c r="J9" s="1"/>
      <c r="K9" s="1">
        <f>D9</f>
        <v>2400</v>
      </c>
      <c r="L9" s="3">
        <f>H9</f>
        <v>1.7068864766411045</v>
      </c>
      <c r="M9" s="1">
        <f>K9*L9</f>
        <v>4096.5275439386505</v>
      </c>
      <c r="N9" s="1"/>
      <c r="O9" s="1">
        <f>P$1*(1-P$2)*P8</f>
        <v>101.85839999999999</v>
      </c>
      <c r="P9" s="1">
        <f>K9+O9+P8</f>
        <v>7352.2584</v>
      </c>
    </row>
    <row r="10" spans="1:16" ht="12.75">
      <c r="A10">
        <v>39</v>
      </c>
      <c r="B10">
        <v>2009</v>
      </c>
      <c r="D10" s="1">
        <v>2400</v>
      </c>
      <c r="E10" s="1">
        <v>0.74</v>
      </c>
      <c r="F10" s="1">
        <f aca="true" t="shared" si="0" ref="F10:F22">E10*D10*G$1</f>
        <v>710.4000000000001</v>
      </c>
      <c r="G10" s="1">
        <f aca="true" t="shared" si="1" ref="G10:G22">D10-F10</f>
        <v>1689.6</v>
      </c>
      <c r="H10" s="3">
        <f aca="true" t="shared" si="2" ref="H10:H22">POWER(1.02,65-A10)</f>
        <v>1.6734181143540243</v>
      </c>
      <c r="I10" s="1">
        <f aca="true" t="shared" si="3" ref="I10:I22">G10*H10</f>
        <v>2827.4072460125594</v>
      </c>
      <c r="J10" s="1"/>
      <c r="K10" s="1">
        <f aca="true" t="shared" si="4" ref="K10:K22">D10</f>
        <v>2400</v>
      </c>
      <c r="L10" s="3">
        <f aca="true" t="shared" si="5" ref="L10:L22">H10</f>
        <v>1.6734181143540243</v>
      </c>
      <c r="M10" s="1">
        <f aca="true" t="shared" si="6" ref="M10:M22">K10*L10</f>
        <v>4016.203474449658</v>
      </c>
      <c r="N10" s="1"/>
      <c r="O10" s="1">
        <f aca="true" t="shared" si="7" ref="O10:O22">P$1*(1-P$2)*P9</f>
        <v>154.39742639999997</v>
      </c>
      <c r="P10" s="1">
        <f aca="true" t="shared" si="8" ref="P10:P22">K10+O10+P9</f>
        <v>9906.6558264</v>
      </c>
    </row>
    <row r="11" spans="1:16" ht="12.75">
      <c r="A11">
        <v>40</v>
      </c>
      <c r="B11">
        <v>2010</v>
      </c>
      <c r="D11" s="1">
        <v>2400</v>
      </c>
      <c r="E11" s="1">
        <v>0.75</v>
      </c>
      <c r="F11" s="1">
        <f t="shared" si="0"/>
        <v>720</v>
      </c>
      <c r="G11" s="1">
        <f t="shared" si="1"/>
        <v>1680</v>
      </c>
      <c r="H11" s="3">
        <f t="shared" si="2"/>
        <v>1.6406059944647295</v>
      </c>
      <c r="I11" s="1">
        <f t="shared" si="3"/>
        <v>2756.2180707007456</v>
      </c>
      <c r="J11" s="1"/>
      <c r="K11" s="1">
        <f t="shared" si="4"/>
        <v>2400</v>
      </c>
      <c r="L11" s="3">
        <f t="shared" si="5"/>
        <v>1.6406059944647295</v>
      </c>
      <c r="M11" s="1">
        <f t="shared" si="6"/>
        <v>3937.454386715351</v>
      </c>
      <c r="N11" s="1"/>
      <c r="O11" s="1">
        <f t="shared" si="7"/>
        <v>208.03977235439996</v>
      </c>
      <c r="P11" s="1">
        <f t="shared" si="8"/>
        <v>12514.695598754399</v>
      </c>
    </row>
    <row r="12" spans="1:16" ht="12.75">
      <c r="A12">
        <v>41</v>
      </c>
      <c r="B12">
        <v>2011</v>
      </c>
      <c r="D12" s="1">
        <v>2400</v>
      </c>
      <c r="E12" s="1">
        <v>0.76</v>
      </c>
      <c r="F12" s="1">
        <f t="shared" si="0"/>
        <v>729.6</v>
      </c>
      <c r="G12" s="1">
        <f t="shared" si="1"/>
        <v>1670.4</v>
      </c>
      <c r="H12" s="3">
        <f t="shared" si="2"/>
        <v>1.608437249475225</v>
      </c>
      <c r="I12" s="1">
        <f t="shared" si="3"/>
        <v>2686.733581523416</v>
      </c>
      <c r="J12" s="1"/>
      <c r="K12" s="1">
        <f t="shared" si="4"/>
        <v>2400</v>
      </c>
      <c r="L12" s="3">
        <f t="shared" si="5"/>
        <v>1.608437249475225</v>
      </c>
      <c r="M12" s="1">
        <f t="shared" si="6"/>
        <v>3860.24939874054</v>
      </c>
      <c r="N12" s="1"/>
      <c r="O12" s="1">
        <f t="shared" si="7"/>
        <v>262.8086075738423</v>
      </c>
      <c r="P12" s="1">
        <f t="shared" si="8"/>
        <v>15177.504206328242</v>
      </c>
    </row>
    <row r="13" spans="1:16" ht="12.75">
      <c r="A13">
        <v>42</v>
      </c>
      <c r="B13">
        <v>2012</v>
      </c>
      <c r="D13" s="1">
        <v>2400</v>
      </c>
      <c r="E13" s="1">
        <v>0.77</v>
      </c>
      <c r="F13" s="1">
        <f t="shared" si="0"/>
        <v>739.2</v>
      </c>
      <c r="G13" s="1">
        <f t="shared" si="1"/>
        <v>1660.8</v>
      </c>
      <c r="H13" s="3">
        <f t="shared" si="2"/>
        <v>1.576899264191397</v>
      </c>
      <c r="I13" s="1">
        <f t="shared" si="3"/>
        <v>2618.9142979690723</v>
      </c>
      <c r="J13" s="1"/>
      <c r="K13" s="1">
        <f t="shared" si="4"/>
        <v>2400</v>
      </c>
      <c r="L13" s="3">
        <f t="shared" si="5"/>
        <v>1.576899264191397</v>
      </c>
      <c r="M13" s="1">
        <f t="shared" si="6"/>
        <v>3784.558234059353</v>
      </c>
      <c r="N13" s="1"/>
      <c r="O13" s="1">
        <f t="shared" si="7"/>
        <v>318.72758833289305</v>
      </c>
      <c r="P13" s="1">
        <f t="shared" si="8"/>
        <v>17896.231794661137</v>
      </c>
    </row>
    <row r="14" spans="1:16" ht="12.75">
      <c r="A14">
        <v>43</v>
      </c>
      <c r="B14">
        <v>2013</v>
      </c>
      <c r="D14" s="1">
        <v>2400</v>
      </c>
      <c r="E14" s="1">
        <v>0.78</v>
      </c>
      <c r="F14" s="1">
        <f t="shared" si="0"/>
        <v>748.8000000000001</v>
      </c>
      <c r="G14" s="1">
        <f t="shared" si="1"/>
        <v>1651.1999999999998</v>
      </c>
      <c r="H14" s="3">
        <f t="shared" si="2"/>
        <v>1.5459796707758797</v>
      </c>
      <c r="I14" s="1">
        <f t="shared" si="3"/>
        <v>2552.721632385132</v>
      </c>
      <c r="J14" s="1"/>
      <c r="K14" s="1">
        <f t="shared" si="4"/>
        <v>2400</v>
      </c>
      <c r="L14" s="3">
        <f t="shared" si="5"/>
        <v>1.5459796707758797</v>
      </c>
      <c r="M14" s="1">
        <f t="shared" si="6"/>
        <v>3710.3512098621113</v>
      </c>
      <c r="N14" s="1"/>
      <c r="O14" s="1">
        <f t="shared" si="7"/>
        <v>375.82086768788383</v>
      </c>
      <c r="P14" s="1">
        <f t="shared" si="8"/>
        <v>20672.052662349022</v>
      </c>
    </row>
    <row r="15" spans="1:16" ht="12.75">
      <c r="A15">
        <v>44</v>
      </c>
      <c r="B15">
        <v>2014</v>
      </c>
      <c r="D15" s="1">
        <v>2400</v>
      </c>
      <c r="E15" s="1">
        <v>0.79</v>
      </c>
      <c r="F15" s="1">
        <f t="shared" si="0"/>
        <v>758.4000000000001</v>
      </c>
      <c r="G15" s="1">
        <f t="shared" si="1"/>
        <v>1641.6</v>
      </c>
      <c r="H15" s="3">
        <f t="shared" si="2"/>
        <v>1.5156663438979212</v>
      </c>
      <c r="I15" s="1">
        <f t="shared" si="3"/>
        <v>2488.1178701428275</v>
      </c>
      <c r="J15" s="1"/>
      <c r="K15" s="1">
        <f t="shared" si="4"/>
        <v>2400</v>
      </c>
      <c r="L15" s="3">
        <f t="shared" si="5"/>
        <v>1.5156663438979212</v>
      </c>
      <c r="M15" s="1">
        <f t="shared" si="6"/>
        <v>3637.5992253550107</v>
      </c>
      <c r="N15" s="1"/>
      <c r="O15" s="1">
        <f t="shared" si="7"/>
        <v>434.1131059093294</v>
      </c>
      <c r="P15" s="1">
        <f t="shared" si="8"/>
        <v>23506.165768258354</v>
      </c>
    </row>
    <row r="16" spans="1:16" ht="12.75">
      <c r="A16">
        <v>45</v>
      </c>
      <c r="B16">
        <v>2015</v>
      </c>
      <c r="D16" s="1">
        <v>2400</v>
      </c>
      <c r="E16" s="1">
        <v>0.8</v>
      </c>
      <c r="F16" s="1">
        <f t="shared" si="0"/>
        <v>768</v>
      </c>
      <c r="G16" s="1">
        <f t="shared" si="1"/>
        <v>1632</v>
      </c>
      <c r="H16" s="3">
        <f t="shared" si="2"/>
        <v>1.4859473959783542</v>
      </c>
      <c r="I16" s="1">
        <f t="shared" si="3"/>
        <v>2425.0661502366743</v>
      </c>
      <c r="J16" s="1"/>
      <c r="K16" s="1">
        <f t="shared" si="4"/>
        <v>2400</v>
      </c>
      <c r="L16" s="3">
        <f t="shared" si="5"/>
        <v>1.4859473959783542</v>
      </c>
      <c r="M16" s="1">
        <f t="shared" si="6"/>
        <v>3566.2737503480503</v>
      </c>
      <c r="N16" s="1"/>
      <c r="O16" s="1">
        <f t="shared" si="7"/>
        <v>493.6294811334254</v>
      </c>
      <c r="P16" s="1">
        <f t="shared" si="8"/>
        <v>26399.79524939178</v>
      </c>
    </row>
    <row r="17" spans="1:16" ht="12.75">
      <c r="A17">
        <v>46</v>
      </c>
      <c r="B17">
        <v>2016</v>
      </c>
      <c r="D17" s="1">
        <v>2400</v>
      </c>
      <c r="E17" s="1">
        <v>0.81</v>
      </c>
      <c r="F17" s="1">
        <f t="shared" si="0"/>
        <v>777.6000000000001</v>
      </c>
      <c r="G17" s="1">
        <f t="shared" si="1"/>
        <v>1622.3999999999999</v>
      </c>
      <c r="H17" s="3">
        <f t="shared" si="2"/>
        <v>1.4568111725277981</v>
      </c>
      <c r="I17" s="1">
        <f t="shared" si="3"/>
        <v>2363.5304463090993</v>
      </c>
      <c r="J17" s="1"/>
      <c r="K17" s="1">
        <f t="shared" si="4"/>
        <v>2400</v>
      </c>
      <c r="L17" s="3">
        <f t="shared" si="5"/>
        <v>1.4568111725277981</v>
      </c>
      <c r="M17" s="1">
        <f t="shared" si="6"/>
        <v>3496.3468140667155</v>
      </c>
      <c r="N17" s="1"/>
      <c r="O17" s="1">
        <f t="shared" si="7"/>
        <v>554.3957002372273</v>
      </c>
      <c r="P17" s="1">
        <f t="shared" si="8"/>
        <v>29354.190949629006</v>
      </c>
    </row>
    <row r="18" spans="1:16" ht="12.75">
      <c r="A18">
        <v>47</v>
      </c>
      <c r="B18">
        <v>2017</v>
      </c>
      <c r="D18" s="1">
        <v>2400</v>
      </c>
      <c r="E18" s="1">
        <v>0.82</v>
      </c>
      <c r="F18" s="1">
        <f t="shared" si="0"/>
        <v>787.1999999999999</v>
      </c>
      <c r="G18" s="1">
        <f t="shared" si="1"/>
        <v>1612.8000000000002</v>
      </c>
      <c r="H18" s="3">
        <f t="shared" si="2"/>
        <v>1.4282462475762727</v>
      </c>
      <c r="I18" s="1">
        <f t="shared" si="3"/>
        <v>2303.475548091013</v>
      </c>
      <c r="J18" s="1"/>
      <c r="K18" s="1">
        <f t="shared" si="4"/>
        <v>2400</v>
      </c>
      <c r="L18" s="3">
        <f t="shared" si="5"/>
        <v>1.4282462475762727</v>
      </c>
      <c r="M18" s="1">
        <f t="shared" si="6"/>
        <v>3427.7909941830544</v>
      </c>
      <c r="N18" s="1"/>
      <c r="O18" s="1">
        <f t="shared" si="7"/>
        <v>616.4380099422091</v>
      </c>
      <c r="P18" s="1">
        <f t="shared" si="8"/>
        <v>32370.628959571215</v>
      </c>
    </row>
    <row r="19" spans="1:16" ht="12.75">
      <c r="A19">
        <v>48</v>
      </c>
      <c r="B19">
        <v>2018</v>
      </c>
      <c r="D19" s="1">
        <v>2400</v>
      </c>
      <c r="E19" s="1">
        <v>0.83</v>
      </c>
      <c r="F19" s="1">
        <f t="shared" si="0"/>
        <v>796.8000000000001</v>
      </c>
      <c r="G19" s="1">
        <f t="shared" si="1"/>
        <v>1603.1999999999998</v>
      </c>
      <c r="H19" s="3">
        <f t="shared" si="2"/>
        <v>1.4002414191924244</v>
      </c>
      <c r="I19" s="1">
        <f t="shared" si="3"/>
        <v>2244.8670432492945</v>
      </c>
      <c r="J19" s="1"/>
      <c r="K19" s="1">
        <f t="shared" si="4"/>
        <v>2400</v>
      </c>
      <c r="L19" s="3">
        <f t="shared" si="5"/>
        <v>1.4002414191924244</v>
      </c>
      <c r="M19" s="1">
        <f t="shared" si="6"/>
        <v>3360.5794060618186</v>
      </c>
      <c r="N19" s="1"/>
      <c r="O19" s="1">
        <f t="shared" si="7"/>
        <v>679.7832081509954</v>
      </c>
      <c r="P19" s="1">
        <f t="shared" si="8"/>
        <v>35450.412167722214</v>
      </c>
    </row>
    <row r="20" spans="1:16" ht="12.75">
      <c r="A20">
        <v>49</v>
      </c>
      <c r="B20">
        <v>2019</v>
      </c>
      <c r="D20" s="1">
        <v>2400</v>
      </c>
      <c r="E20" s="1">
        <v>0.84</v>
      </c>
      <c r="F20" s="1">
        <f t="shared" si="0"/>
        <v>806.4000000000001</v>
      </c>
      <c r="G20" s="1">
        <f t="shared" si="1"/>
        <v>1593.6</v>
      </c>
      <c r="H20" s="3">
        <f t="shared" si="2"/>
        <v>1.372785705090612</v>
      </c>
      <c r="I20" s="1">
        <f t="shared" si="3"/>
        <v>2187.671299632399</v>
      </c>
      <c r="J20" s="1"/>
      <c r="K20" s="1">
        <f t="shared" si="4"/>
        <v>2400</v>
      </c>
      <c r="L20" s="3">
        <f t="shared" si="5"/>
        <v>1.372785705090612</v>
      </c>
      <c r="M20" s="1">
        <f t="shared" si="6"/>
        <v>3294.685692217469</v>
      </c>
      <c r="N20" s="1"/>
      <c r="O20" s="1">
        <f t="shared" si="7"/>
        <v>744.4586555221664</v>
      </c>
      <c r="P20" s="1">
        <f t="shared" si="8"/>
        <v>38594.87082324438</v>
      </c>
    </row>
    <row r="21" spans="1:16" ht="12.75">
      <c r="A21">
        <v>50</v>
      </c>
      <c r="B21">
        <v>2020</v>
      </c>
      <c r="D21" s="1">
        <v>2400</v>
      </c>
      <c r="E21" s="1">
        <v>0.85</v>
      </c>
      <c r="F21" s="1">
        <f t="shared" si="0"/>
        <v>816</v>
      </c>
      <c r="G21" s="1">
        <f t="shared" si="1"/>
        <v>1584</v>
      </c>
      <c r="H21" s="3">
        <f t="shared" si="2"/>
        <v>1.3458683383241292</v>
      </c>
      <c r="I21" s="1">
        <f t="shared" si="3"/>
        <v>2131.8554479054205</v>
      </c>
      <c r="J21" s="1"/>
      <c r="K21" s="1">
        <f t="shared" si="4"/>
        <v>2400</v>
      </c>
      <c r="L21" s="3">
        <f t="shared" si="5"/>
        <v>1.3458683383241292</v>
      </c>
      <c r="M21" s="1">
        <f t="shared" si="6"/>
        <v>3230.08401197791</v>
      </c>
      <c r="N21" s="1"/>
      <c r="O21" s="1">
        <f t="shared" si="7"/>
        <v>810.4922872881319</v>
      </c>
      <c r="P21" s="1">
        <f t="shared" si="8"/>
        <v>41805.36311053251</v>
      </c>
    </row>
    <row r="22" spans="1:16" ht="12.75">
      <c r="A22">
        <v>51</v>
      </c>
      <c r="B22">
        <v>2021</v>
      </c>
      <c r="D22" s="1">
        <v>2400</v>
      </c>
      <c r="E22" s="1">
        <v>0.86</v>
      </c>
      <c r="F22" s="1">
        <f t="shared" si="0"/>
        <v>825.6</v>
      </c>
      <c r="G22" s="1">
        <f t="shared" si="1"/>
        <v>1574.4</v>
      </c>
      <c r="H22" s="3">
        <f t="shared" si="2"/>
        <v>1.3194787630628722</v>
      </c>
      <c r="I22" s="1">
        <f t="shared" si="3"/>
        <v>2077.387364566186</v>
      </c>
      <c r="J22" s="1"/>
      <c r="K22" s="1">
        <f t="shared" si="4"/>
        <v>2400</v>
      </c>
      <c r="L22" s="3">
        <f t="shared" si="5"/>
        <v>1.3194787630628722</v>
      </c>
      <c r="M22" s="1">
        <f t="shared" si="6"/>
        <v>3166.7490313508933</v>
      </c>
      <c r="N22" s="1"/>
      <c r="O22" s="1">
        <f t="shared" si="7"/>
        <v>877.9126253211826</v>
      </c>
      <c r="P22" s="1">
        <f t="shared" si="8"/>
        <v>45083.27573585369</v>
      </c>
    </row>
    <row r="23" spans="1:16" ht="12.75">
      <c r="A23">
        <v>52</v>
      </c>
      <c r="B23">
        <v>2022</v>
      </c>
      <c r="D23" s="1">
        <v>2400</v>
      </c>
      <c r="E23" s="1">
        <v>0.87</v>
      </c>
      <c r="F23" s="1">
        <f aca="true" t="shared" si="9" ref="F23:F35">E23*D23*G$1</f>
        <v>835.2</v>
      </c>
      <c r="G23" s="1">
        <f aca="true" t="shared" si="10" ref="G23:G35">D23-F23</f>
        <v>1564.8</v>
      </c>
      <c r="H23" s="3">
        <f aca="true" t="shared" si="11" ref="H23:H35">POWER(1.02,65-A23)</f>
        <v>1.293606630453796</v>
      </c>
      <c r="I23" s="1">
        <f aca="true" t="shared" si="12" ref="I23:I35">G23*H23</f>
        <v>2024.2356553341</v>
      </c>
      <c r="J23" s="1"/>
      <c r="K23" s="1">
        <f aca="true" t="shared" si="13" ref="K23:K35">D23</f>
        <v>2400</v>
      </c>
      <c r="L23" s="3">
        <f aca="true" t="shared" si="14" ref="L23:L35">H23</f>
        <v>1.293606630453796</v>
      </c>
      <c r="M23" s="1">
        <f aca="true" t="shared" si="15" ref="M23:M35">K23*L23</f>
        <v>3104.6559130891105</v>
      </c>
      <c r="N23" s="1"/>
      <c r="O23" s="1">
        <f aca="true" t="shared" si="16" ref="O23:O35">P$1*(1-P$2)*P22</f>
        <v>946.7487904529274</v>
      </c>
      <c r="P23" s="1">
        <f aca="true" t="shared" si="17" ref="P23:P35">K23+O23+P22</f>
        <v>48430.02452630662</v>
      </c>
    </row>
    <row r="24" spans="1:16" ht="12.75">
      <c r="A24">
        <v>53</v>
      </c>
      <c r="B24">
        <v>2023</v>
      </c>
      <c r="D24" s="1">
        <v>2400</v>
      </c>
      <c r="E24" s="1">
        <v>0.88</v>
      </c>
      <c r="F24" s="1">
        <f t="shared" si="9"/>
        <v>844.8000000000001</v>
      </c>
      <c r="G24" s="1">
        <f t="shared" si="10"/>
        <v>1555.1999999999998</v>
      </c>
      <c r="H24" s="3">
        <f t="shared" si="11"/>
        <v>1.2682417945625453</v>
      </c>
      <c r="I24" s="1">
        <f t="shared" si="12"/>
        <v>1972.3696389036702</v>
      </c>
      <c r="J24" s="1"/>
      <c r="K24" s="1">
        <f t="shared" si="13"/>
        <v>2400</v>
      </c>
      <c r="L24" s="3">
        <f t="shared" si="14"/>
        <v>1.2682417945625453</v>
      </c>
      <c r="M24" s="1">
        <f t="shared" si="15"/>
        <v>3043.7803069501088</v>
      </c>
      <c r="N24" s="1"/>
      <c r="O24" s="1">
        <f t="shared" si="16"/>
        <v>1017.0305150524389</v>
      </c>
      <c r="P24" s="1">
        <f t="shared" si="17"/>
        <v>51847.05504135905</v>
      </c>
    </row>
    <row r="25" spans="1:16" ht="12.75">
      <c r="A25">
        <v>54</v>
      </c>
      <c r="B25">
        <v>2024</v>
      </c>
      <c r="D25" s="1">
        <v>2400</v>
      </c>
      <c r="E25" s="1">
        <v>0.89</v>
      </c>
      <c r="F25" s="1">
        <f t="shared" si="9"/>
        <v>854.4000000000001</v>
      </c>
      <c r="G25" s="1">
        <f t="shared" si="10"/>
        <v>1545.6</v>
      </c>
      <c r="H25" s="3">
        <f t="shared" si="11"/>
        <v>1.243374308394652</v>
      </c>
      <c r="I25" s="1">
        <f t="shared" si="12"/>
        <v>1921.759331054774</v>
      </c>
      <c r="J25" s="1"/>
      <c r="K25" s="1">
        <f t="shared" si="13"/>
        <v>2400</v>
      </c>
      <c r="L25" s="3">
        <f t="shared" si="14"/>
        <v>1.243374308394652</v>
      </c>
      <c r="M25" s="1">
        <f t="shared" si="15"/>
        <v>2984.098340147165</v>
      </c>
      <c r="N25" s="1"/>
      <c r="O25" s="1">
        <f t="shared" si="16"/>
        <v>1088.7881558685401</v>
      </c>
      <c r="P25" s="1">
        <f t="shared" si="17"/>
        <v>55335.843197227594</v>
      </c>
    </row>
    <row r="26" spans="1:16" ht="12.75">
      <c r="A26">
        <v>55</v>
      </c>
      <c r="B26">
        <v>2025</v>
      </c>
      <c r="D26" s="1">
        <v>2400</v>
      </c>
      <c r="E26" s="1">
        <v>0.9</v>
      </c>
      <c r="F26" s="1">
        <f t="shared" si="9"/>
        <v>864</v>
      </c>
      <c r="G26" s="1">
        <f t="shared" si="10"/>
        <v>1536</v>
      </c>
      <c r="H26" s="3">
        <f t="shared" si="11"/>
        <v>1.218994419994757</v>
      </c>
      <c r="I26" s="1">
        <f t="shared" si="12"/>
        <v>1872.375429111947</v>
      </c>
      <c r="J26" s="1"/>
      <c r="K26" s="1">
        <f t="shared" si="13"/>
        <v>2400</v>
      </c>
      <c r="L26" s="3">
        <f t="shared" si="14"/>
        <v>1.218994419994757</v>
      </c>
      <c r="M26" s="1">
        <f t="shared" si="15"/>
        <v>2925.586607987417</v>
      </c>
      <c r="N26" s="1"/>
      <c r="O26" s="1">
        <f t="shared" si="16"/>
        <v>1162.0527071417794</v>
      </c>
      <c r="P26" s="1">
        <f t="shared" si="17"/>
        <v>58897.895904369376</v>
      </c>
    </row>
    <row r="27" spans="1:16" ht="12.75">
      <c r="A27">
        <v>56</v>
      </c>
      <c r="B27">
        <v>2026</v>
      </c>
      <c r="D27" s="1">
        <v>2400</v>
      </c>
      <c r="E27" s="1">
        <v>0.91</v>
      </c>
      <c r="F27" s="1">
        <f t="shared" si="9"/>
        <v>873.6</v>
      </c>
      <c r="G27" s="1">
        <f t="shared" si="10"/>
        <v>1526.4</v>
      </c>
      <c r="H27" s="3">
        <f t="shared" si="11"/>
        <v>1.1950925686223108</v>
      </c>
      <c r="I27" s="1">
        <f t="shared" si="12"/>
        <v>1824.1892967450954</v>
      </c>
      <c r="J27" s="1"/>
      <c r="K27" s="1">
        <f t="shared" si="13"/>
        <v>2400</v>
      </c>
      <c r="L27" s="3">
        <f t="shared" si="14"/>
        <v>1.1950925686223108</v>
      </c>
      <c r="M27" s="1">
        <f t="shared" si="15"/>
        <v>2868.222164693546</v>
      </c>
      <c r="N27" s="1"/>
      <c r="O27" s="1">
        <f t="shared" si="16"/>
        <v>1236.8558139917568</v>
      </c>
      <c r="P27" s="1">
        <f t="shared" si="17"/>
        <v>62534.751718361134</v>
      </c>
    </row>
    <row r="28" spans="1:16" ht="12.75">
      <c r="A28">
        <v>57</v>
      </c>
      <c r="B28">
        <v>2027</v>
      </c>
      <c r="D28" s="1">
        <v>2400</v>
      </c>
      <c r="E28" s="1">
        <v>0.92</v>
      </c>
      <c r="F28" s="1">
        <f t="shared" si="9"/>
        <v>883.2</v>
      </c>
      <c r="G28" s="1">
        <f t="shared" si="10"/>
        <v>1516.8</v>
      </c>
      <c r="H28" s="3">
        <f t="shared" si="11"/>
        <v>1.1716593810022655</v>
      </c>
      <c r="I28" s="1">
        <f t="shared" si="12"/>
        <v>1777.1729491042363</v>
      </c>
      <c r="J28" s="1"/>
      <c r="K28" s="1">
        <f t="shared" si="13"/>
        <v>2400</v>
      </c>
      <c r="L28" s="3">
        <f t="shared" si="14"/>
        <v>1.1716593810022655</v>
      </c>
      <c r="M28" s="1">
        <f t="shared" si="15"/>
        <v>2811.982514405437</v>
      </c>
      <c r="N28" s="1"/>
      <c r="O28" s="1">
        <f t="shared" si="16"/>
        <v>1313.2297860855838</v>
      </c>
      <c r="P28" s="1">
        <f t="shared" si="17"/>
        <v>66247.98150444673</v>
      </c>
    </row>
    <row r="29" spans="1:16" ht="12.75">
      <c r="A29">
        <v>58</v>
      </c>
      <c r="B29">
        <v>2028</v>
      </c>
      <c r="D29" s="1">
        <v>2400</v>
      </c>
      <c r="E29" s="1">
        <v>0.93</v>
      </c>
      <c r="F29" s="1">
        <f t="shared" si="9"/>
        <v>892.8000000000001</v>
      </c>
      <c r="G29" s="1">
        <f t="shared" si="10"/>
        <v>1507.1999999999998</v>
      </c>
      <c r="H29" s="3">
        <f t="shared" si="11"/>
        <v>1.1486856676492798</v>
      </c>
      <c r="I29" s="1">
        <f t="shared" si="12"/>
        <v>1731.2990382809944</v>
      </c>
      <c r="J29" s="1"/>
      <c r="K29" s="1">
        <f t="shared" si="13"/>
        <v>2400</v>
      </c>
      <c r="L29" s="3">
        <f t="shared" si="14"/>
        <v>1.1486856676492798</v>
      </c>
      <c r="M29" s="1">
        <f t="shared" si="15"/>
        <v>2756.8456023582717</v>
      </c>
      <c r="N29" s="1"/>
      <c r="O29" s="1">
        <f t="shared" si="16"/>
        <v>1391.207611593381</v>
      </c>
      <c r="P29" s="1">
        <f t="shared" si="17"/>
        <v>70039.1891160401</v>
      </c>
    </row>
    <row r="30" spans="1:16" ht="12.75">
      <c r="A30">
        <v>59</v>
      </c>
      <c r="B30">
        <v>2029</v>
      </c>
      <c r="D30" s="1">
        <v>2400</v>
      </c>
      <c r="E30" s="1">
        <v>0.94</v>
      </c>
      <c r="F30" s="1">
        <f t="shared" si="9"/>
        <v>902.4000000000001</v>
      </c>
      <c r="G30" s="1">
        <f t="shared" si="10"/>
        <v>1497.6</v>
      </c>
      <c r="H30" s="3">
        <f t="shared" si="11"/>
        <v>1.126162419264</v>
      </c>
      <c r="I30" s="1">
        <f t="shared" si="12"/>
        <v>1686.5408390897665</v>
      </c>
      <c r="J30" s="1"/>
      <c r="K30" s="1">
        <f t="shared" si="13"/>
        <v>2400</v>
      </c>
      <c r="L30" s="3">
        <f t="shared" si="14"/>
        <v>1.126162419264</v>
      </c>
      <c r="M30" s="1">
        <f t="shared" si="15"/>
        <v>2702.7898062336003</v>
      </c>
      <c r="N30" s="1"/>
      <c r="O30" s="1">
        <f t="shared" si="16"/>
        <v>1470.822971436842</v>
      </c>
      <c r="P30" s="1">
        <f t="shared" si="17"/>
        <v>73910.01208747693</v>
      </c>
    </row>
    <row r="31" spans="1:16" ht="12.75">
      <c r="A31">
        <v>60</v>
      </c>
      <c r="B31">
        <v>2030</v>
      </c>
      <c r="D31" s="1">
        <v>2400</v>
      </c>
      <c r="E31" s="1">
        <v>0.95</v>
      </c>
      <c r="F31" s="1">
        <f t="shared" si="9"/>
        <v>912</v>
      </c>
      <c r="G31" s="1">
        <f t="shared" si="10"/>
        <v>1488</v>
      </c>
      <c r="H31" s="3">
        <f t="shared" si="11"/>
        <v>1.1040808032</v>
      </c>
      <c r="I31" s="1">
        <f t="shared" si="12"/>
        <v>1642.8722351616</v>
      </c>
      <c r="J31" s="1"/>
      <c r="K31" s="1">
        <f t="shared" si="13"/>
        <v>2400</v>
      </c>
      <c r="L31" s="3">
        <f t="shared" si="14"/>
        <v>1.1040808032</v>
      </c>
      <c r="M31" s="1">
        <f t="shared" si="15"/>
        <v>2649.7939276800003</v>
      </c>
      <c r="N31" s="1"/>
      <c r="O31" s="1">
        <f t="shared" si="16"/>
        <v>1552.1102538370155</v>
      </c>
      <c r="P31" s="1">
        <f t="shared" si="17"/>
        <v>77862.12234131395</v>
      </c>
    </row>
    <row r="32" spans="1:16" ht="12.75">
      <c r="A32">
        <v>61</v>
      </c>
      <c r="B32">
        <v>2031</v>
      </c>
      <c r="D32" s="1">
        <v>2400</v>
      </c>
      <c r="E32" s="1">
        <v>0.96</v>
      </c>
      <c r="F32" s="1">
        <f t="shared" si="9"/>
        <v>921.6</v>
      </c>
      <c r="G32" s="1">
        <f t="shared" si="10"/>
        <v>1478.4</v>
      </c>
      <c r="H32" s="3">
        <f t="shared" si="11"/>
        <v>1.08243216</v>
      </c>
      <c r="I32" s="1">
        <f t="shared" si="12"/>
        <v>1600.267705344</v>
      </c>
      <c r="J32" s="1"/>
      <c r="K32" s="1">
        <f t="shared" si="13"/>
        <v>2400</v>
      </c>
      <c r="L32" s="3">
        <f t="shared" si="14"/>
        <v>1.08243216</v>
      </c>
      <c r="M32" s="1">
        <f t="shared" si="15"/>
        <v>2597.837184</v>
      </c>
      <c r="N32" s="1"/>
      <c r="O32" s="1">
        <f t="shared" si="16"/>
        <v>1635.104569167593</v>
      </c>
      <c r="P32" s="1">
        <f t="shared" si="17"/>
        <v>81897.22691048155</v>
      </c>
    </row>
    <row r="33" spans="1:16" ht="12.75">
      <c r="A33">
        <v>62</v>
      </c>
      <c r="B33">
        <v>2032</v>
      </c>
      <c r="D33" s="1">
        <v>2400</v>
      </c>
      <c r="E33" s="1">
        <v>0.97</v>
      </c>
      <c r="F33" s="1">
        <f t="shared" si="9"/>
        <v>931.2</v>
      </c>
      <c r="G33" s="1">
        <f t="shared" si="10"/>
        <v>1468.8</v>
      </c>
      <c r="H33" s="3">
        <f t="shared" si="11"/>
        <v>1.061208</v>
      </c>
      <c r="I33" s="1">
        <f t="shared" si="12"/>
        <v>1558.7023103999998</v>
      </c>
      <c r="J33" s="1"/>
      <c r="K33" s="1">
        <f t="shared" si="13"/>
        <v>2400</v>
      </c>
      <c r="L33" s="3">
        <f t="shared" si="14"/>
        <v>1.061208</v>
      </c>
      <c r="M33" s="1">
        <f t="shared" si="15"/>
        <v>2546.8992</v>
      </c>
      <c r="N33" s="1"/>
      <c r="O33" s="1">
        <f t="shared" si="16"/>
        <v>1719.8417651201123</v>
      </c>
      <c r="P33" s="1">
        <f t="shared" si="17"/>
        <v>86017.06867560167</v>
      </c>
    </row>
    <row r="34" spans="1:16" ht="12.75">
      <c r="A34">
        <v>63</v>
      </c>
      <c r="B34">
        <v>2033</v>
      </c>
      <c r="D34" s="1">
        <v>2400</v>
      </c>
      <c r="E34" s="1">
        <v>0.98</v>
      </c>
      <c r="F34" s="1">
        <f t="shared" si="9"/>
        <v>940.8000000000001</v>
      </c>
      <c r="G34" s="1">
        <f t="shared" si="10"/>
        <v>1459.1999999999998</v>
      </c>
      <c r="H34" s="3">
        <f t="shared" si="11"/>
        <v>1.0404</v>
      </c>
      <c r="I34" s="1">
        <f t="shared" si="12"/>
        <v>1518.1516799999997</v>
      </c>
      <c r="J34" s="1"/>
      <c r="K34" s="1">
        <f t="shared" si="13"/>
        <v>2400</v>
      </c>
      <c r="L34" s="3">
        <f t="shared" si="14"/>
        <v>1.0404</v>
      </c>
      <c r="M34" s="1">
        <f t="shared" si="15"/>
        <v>2496.96</v>
      </c>
      <c r="N34" s="1"/>
      <c r="O34" s="1">
        <f t="shared" si="16"/>
        <v>1806.3584421876349</v>
      </c>
      <c r="P34" s="1">
        <f t="shared" si="17"/>
        <v>90223.4271177893</v>
      </c>
    </row>
    <row r="35" spans="1:16" ht="12.75">
      <c r="A35">
        <v>64</v>
      </c>
      <c r="B35">
        <v>2034</v>
      </c>
      <c r="D35" s="1">
        <v>2400</v>
      </c>
      <c r="E35" s="1">
        <v>0.99</v>
      </c>
      <c r="F35" s="1">
        <f t="shared" si="9"/>
        <v>950.4000000000001</v>
      </c>
      <c r="G35" s="1">
        <f t="shared" si="10"/>
        <v>1449.6</v>
      </c>
      <c r="H35" s="3">
        <f t="shared" si="11"/>
        <v>1.02</v>
      </c>
      <c r="I35" s="1">
        <f t="shared" si="12"/>
        <v>1478.5919999999999</v>
      </c>
      <c r="J35" s="1"/>
      <c r="K35" s="1">
        <f t="shared" si="13"/>
        <v>2400</v>
      </c>
      <c r="L35" s="3">
        <f t="shared" si="14"/>
        <v>1.02</v>
      </c>
      <c r="M35" s="1">
        <f t="shared" si="15"/>
        <v>2448</v>
      </c>
      <c r="N35" s="1"/>
      <c r="O35" s="1">
        <f t="shared" si="16"/>
        <v>1894.691969473575</v>
      </c>
      <c r="P35" s="1">
        <f t="shared" si="17"/>
        <v>94518.11908726286</v>
      </c>
    </row>
    <row r="36" spans="1:16" ht="12.75">
      <c r="A36">
        <v>65</v>
      </c>
      <c r="B36">
        <v>2035</v>
      </c>
      <c r="D36" s="1">
        <v>2400</v>
      </c>
      <c r="E36" s="1">
        <v>1</v>
      </c>
      <c r="F36" s="1">
        <f>E36*D36*G$1</f>
        <v>960</v>
      </c>
      <c r="G36" s="1">
        <f>D36-F36</f>
        <v>1440</v>
      </c>
      <c r="H36" s="3">
        <f>POWER(1.02,65-A36)</f>
        <v>1</v>
      </c>
      <c r="I36" s="1">
        <f>G36*H36</f>
        <v>1440</v>
      </c>
      <c r="J36" s="1"/>
      <c r="K36" s="1">
        <f>D36</f>
        <v>2400</v>
      </c>
      <c r="L36" s="3">
        <f>H36</f>
        <v>1</v>
      </c>
      <c r="M36" s="1">
        <f>K36*L36</f>
        <v>2400</v>
      </c>
      <c r="N36" s="1"/>
      <c r="O36" s="1">
        <f>P$1*(1-P$2)*P35</f>
        <v>1984.88050083252</v>
      </c>
      <c r="P36" s="4">
        <f>K36+O36+P35</f>
        <v>98902.99958809538</v>
      </c>
    </row>
    <row r="38" spans="3:16" ht="12.75">
      <c r="C38" s="7" t="s">
        <v>9</v>
      </c>
      <c r="D38" s="9">
        <f>SUM(D5:D37)</f>
        <v>72000</v>
      </c>
      <c r="E38" s="1"/>
      <c r="F38" s="1"/>
      <c r="H38" s="7" t="s">
        <v>10</v>
      </c>
      <c r="I38" s="6">
        <f>SUM(I5:I37)</f>
        <v>64639.509287679655</v>
      </c>
      <c r="J38" s="1"/>
      <c r="L38" s="7" t="s">
        <v>10</v>
      </c>
      <c r="M38" s="6">
        <f>SUM(M5:M37)</f>
        <v>97363.39009240245</v>
      </c>
      <c r="P38" s="10"/>
    </row>
    <row r="40" spans="4:13" ht="12.75">
      <c r="D40" s="2"/>
      <c r="E40" s="2"/>
      <c r="F40" s="2"/>
      <c r="G40" s="2"/>
      <c r="H40" s="7" t="s">
        <v>15</v>
      </c>
      <c r="I40" s="8">
        <v>115000</v>
      </c>
      <c r="L40" s="7" t="s">
        <v>16</v>
      </c>
      <c r="M40" s="8">
        <f>P36</f>
        <v>98902.99958809538</v>
      </c>
    </row>
    <row r="41" spans="4:7" ht="12.75">
      <c r="D41" s="2"/>
      <c r="E41" s="2"/>
      <c r="F41" s="2"/>
      <c r="G41" s="2"/>
    </row>
    <row r="42" spans="8:13" ht="12.75">
      <c r="H42" s="7" t="s">
        <v>17</v>
      </c>
      <c r="I42" s="10">
        <f>I40-I38</f>
        <v>50360.490712320345</v>
      </c>
      <c r="L42" s="7" t="s">
        <v>17</v>
      </c>
      <c r="M42" s="10">
        <f>M40-M38</f>
        <v>1539.60949569293</v>
      </c>
    </row>
    <row r="44" spans="3:10" ht="12.75">
      <c r="C44" s="7" t="s">
        <v>19</v>
      </c>
      <c r="D44" s="9">
        <v>4500</v>
      </c>
      <c r="H44" s="7" t="s">
        <v>20</v>
      </c>
      <c r="I44" s="13">
        <f>I40/D44</f>
        <v>25.555555555555557</v>
      </c>
      <c r="J44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</dc:title>
  <dc:subject/>
  <dc:creator/>
  <cp:keywords/>
  <dc:description/>
  <cp:lastModifiedBy>compaq</cp:lastModifiedBy>
  <dcterms:created xsi:type="dcterms:W3CDTF">1996-10-14T23:33:28Z</dcterms:created>
  <dcterms:modified xsi:type="dcterms:W3CDTF">2007-04-16T22:33:19Z</dcterms:modified>
  <cp:category/>
  <cp:version/>
  <cp:contentType/>
  <cp:contentStatus/>
</cp:coreProperties>
</file>