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4" activeTab="0"/>
  </bookViews>
  <sheets>
    <sheet name="Planung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<sst xmlns="http://schemas.openxmlformats.org/spreadsheetml/2006/main" count="59" uniqueCount="52">
  <si>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Sonstiges</t>
  </si>
  <si>
    <t>Urlaub</t>
  </si>
  <si>
    <t>Steuer</t>
  </si>
  <si>
    <t>Autokauf</t>
  </si>
  <si>
    <t>Monat</t>
  </si>
  <si>
    <t>Tag</t>
  </si>
  <si>
    <t>Jahr</t>
  </si>
  <si>
    <t>10 Jahren</t>
  </si>
  <si>
    <t>Anteil</t>
  </si>
  <si>
    <t>Essen</t>
  </si>
  <si>
    <t>Wohnung</t>
  </si>
  <si>
    <t>Wasser</t>
  </si>
  <si>
    <t>Gas</t>
  </si>
  <si>
    <t>Strom</t>
  </si>
  <si>
    <t>Restaurant</t>
  </si>
  <si>
    <t>Kino / Konzert</t>
  </si>
  <si>
    <t>Kleineinkäufe</t>
  </si>
  <si>
    <t>Autopflege</t>
  </si>
  <si>
    <t>Wochenendbedarf</t>
  </si>
  <si>
    <t>Freizeit</t>
  </si>
  <si>
    <t>Kleidung</t>
  </si>
  <si>
    <t>Telefon</t>
  </si>
  <si>
    <t>Kranken-Pflegeversich.</t>
  </si>
  <si>
    <t>Rentenversicherung</t>
  </si>
  <si>
    <t>Gesundheitskosten</t>
  </si>
  <si>
    <t>Reisekosten</t>
  </si>
  <si>
    <t>Rücklage</t>
  </si>
  <si>
    <t>Wohnungseinrichtung</t>
  </si>
  <si>
    <t>Schuhe</t>
  </si>
  <si>
    <t>Computer, Elektronik</t>
  </si>
  <si>
    <t>Sport,Verein</t>
  </si>
  <si>
    <t>Kleinmöbel</t>
  </si>
  <si>
    <t>Handy, PDA</t>
  </si>
  <si>
    <t>KFZ-HP</t>
  </si>
  <si>
    <t>KFZ-KK</t>
  </si>
  <si>
    <t>KFZ-Zubehoer</t>
  </si>
  <si>
    <t>Brille</t>
  </si>
  <si>
    <t>Möbel</t>
  </si>
  <si>
    <t>Autotreibstoff</t>
  </si>
  <si>
    <t>andere Versicherungen</t>
  </si>
  <si>
    <t>Hobby</t>
  </si>
  <si>
    <t>Stundenlohn bei 1700h</t>
  </si>
  <si>
    <t>Versicherung</t>
  </si>
  <si>
    <t>Büroeinrichtung allg.</t>
  </si>
  <si>
    <t>Weiterbildung</t>
  </si>
  <si>
    <t>Nettobedarf</t>
  </si>
  <si>
    <t>betr. Versicherung</t>
  </si>
  <si>
    <t>Sollgewinn</t>
  </si>
  <si>
    <t>Softwarelizenzen</t>
  </si>
  <si>
    <t>Sollumsatz / brutto</t>
  </si>
  <si>
    <t>Zigarretten</t>
  </si>
  <si>
    <t>Büromiete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</si>
</sst>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]#,##0.00\ ;[$€]\(#,##0.00\);[$€]\-#\ ;@\ "/>
    <numFmt numFmtId="165" formatCode="dd/mm/yy"/>
    <numFmt numFmtId="166" formatCode="0.0"/>
  </numFmts>
  <fonts count="12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sz val="10"/>
      <color indexed="21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10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Alignment="1">
      <alignment/>
    </xf>
    <xf numFmtId="10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5E11A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FF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7">
      <selection activeCell="A64" sqref="A64"/>
    </sheetView>
  </sheetViews>
  <sheetFormatPr defaultColWidth="11.421875" defaultRowHeight="12.75"/>
  <cols>
    <col min="1" max="1" width="20.57421875" style="0" customWidth="1"/>
    <col min="2" max="2" width="7.00390625" style="2" customWidth="1"/>
    <col min="3" max="3" width="8.140625" style="2" customWidth="1"/>
    <col min="4" max="4" width="10.140625" style="2" customWidth="1"/>
    <col min="5" max="5" width="11.140625" style="0" customWidth="1"/>
    <col min="6" max="6" width="8.7109375" style="0" customWidth="1"/>
    <col min="7" max="7" width="7.00390625" style="0" customWidth="1"/>
    <col min="8" max="8" width="7.00390625" style="2" customWidth="1"/>
    <col min="9" max="9" width="8.140625" style="2" customWidth="1"/>
    <col min="10" max="10" width="10.00390625" style="2" customWidth="1"/>
    <col min="11" max="11" width="10.7109375" style="0" customWidth="1"/>
    <col min="12" max="12" width="8.7109375" style="0" customWidth="1"/>
    <col min="13" max="16384" width="11.57421875" style="0" customWidth="1"/>
  </cols>
  <sheetData>
    <row r="1" spans="2:12" ht="12.75">
      <c r="B1" s="5" t="s">
        <v>5</v>
      </c>
      <c r="C1" s="5" t="s">
        <v>4</v>
      </c>
      <c r="D1" s="5" t="s">
        <v>6</v>
      </c>
      <c r="E1" s="3" t="s">
        <v>7</v>
      </c>
      <c r="F1" s="3" t="s">
        <v>8</v>
      </c>
      <c r="H1" s="5" t="s">
        <v>5</v>
      </c>
      <c r="I1" s="5" t="s">
        <v>4</v>
      </c>
      <c r="J1" s="5" t="s">
        <v>6</v>
      </c>
      <c r="K1" s="3" t="s">
        <v>7</v>
      </c>
      <c r="L1" s="3" t="s">
        <v>8</v>
      </c>
    </row>
    <row r="3" spans="1:12" ht="12.75">
      <c r="A3" t="s">
        <v>9</v>
      </c>
      <c r="B3" s="8">
        <v>5</v>
      </c>
      <c r="C3" s="2">
        <f>B3*30</f>
        <v>150</v>
      </c>
      <c r="D3" s="2">
        <f>C3*12</f>
        <v>1800</v>
      </c>
      <c r="E3" s="2">
        <f>10*D3</f>
        <v>18000</v>
      </c>
      <c r="F3" s="11">
        <f aca="true" t="shared" si="0" ref="F3:F45">E3/$E$46</f>
        <v>0.058823529411764705</v>
      </c>
      <c r="H3" s="4">
        <v>10</v>
      </c>
      <c r="I3" s="2">
        <f>H3*30</f>
        <v>300</v>
      </c>
      <c r="J3" s="2">
        <f>I3*12</f>
        <v>3600</v>
      </c>
      <c r="K3" s="2">
        <f>10*J3</f>
        <v>36000</v>
      </c>
      <c r="L3" s="11">
        <f>K3/$K$46</f>
        <v>0.05404593904819096</v>
      </c>
    </row>
    <row r="4" spans="1:12" ht="12.75">
      <c r="A4" t="s">
        <v>50</v>
      </c>
      <c r="B4" s="8">
        <v>1</v>
      </c>
      <c r="C4" s="2">
        <f>B4*30</f>
        <v>30</v>
      </c>
      <c r="D4" s="2">
        <f>C4*12</f>
        <v>360</v>
      </c>
      <c r="E4" s="2">
        <f>10*D4</f>
        <v>3600</v>
      </c>
      <c r="F4" s="11">
        <f t="shared" si="0"/>
        <v>0.011764705882352941</v>
      </c>
      <c r="H4" s="4">
        <v>5</v>
      </c>
      <c r="I4" s="2">
        <f>H4*30</f>
        <v>150</v>
      </c>
      <c r="J4" s="2">
        <f>I4*12</f>
        <v>1800</v>
      </c>
      <c r="K4" s="2">
        <f>10*J4</f>
        <v>18000</v>
      </c>
      <c r="L4" s="11">
        <f>K4/$K$46</f>
        <v>0.02702296952409548</v>
      </c>
    </row>
    <row r="5" spans="2:12" ht="12.75">
      <c r="B5" s="6"/>
      <c r="E5" s="2"/>
      <c r="F5" s="11"/>
      <c r="H5" s="6"/>
      <c r="K5" s="2"/>
      <c r="L5" s="11"/>
    </row>
    <row r="6" spans="1:12" ht="12.75">
      <c r="A6" t="s">
        <v>10</v>
      </c>
      <c r="B6" s="2">
        <f aca="true" t="shared" si="1" ref="B6:B25">C6/30</f>
        <v>10</v>
      </c>
      <c r="C6" s="8">
        <v>300</v>
      </c>
      <c r="D6" s="2">
        <f aca="true" t="shared" si="2" ref="D6:D25">C6*12</f>
        <v>3600</v>
      </c>
      <c r="E6" s="2">
        <f aca="true" t="shared" si="3" ref="E6:E25">10*D6</f>
        <v>36000</v>
      </c>
      <c r="F6" s="11">
        <f t="shared" si="0"/>
        <v>0.11764705882352941</v>
      </c>
      <c r="H6" s="2">
        <f aca="true" t="shared" si="4" ref="H6:H25">I6/30</f>
        <v>20</v>
      </c>
      <c r="I6" s="4">
        <v>600</v>
      </c>
      <c r="J6" s="2">
        <f aca="true" t="shared" si="5" ref="J6:J25">I6*12</f>
        <v>7200</v>
      </c>
      <c r="K6" s="2">
        <f aca="true" t="shared" si="6" ref="K6:K25">10*J6</f>
        <v>72000</v>
      </c>
      <c r="L6" s="11">
        <f>K6/$K$46</f>
        <v>0.10809187809638192</v>
      </c>
    </row>
    <row r="7" spans="1:12" ht="12.75">
      <c r="A7" t="s">
        <v>11</v>
      </c>
      <c r="B7" s="2">
        <f t="shared" si="1"/>
        <v>1</v>
      </c>
      <c r="C7" s="8">
        <v>30</v>
      </c>
      <c r="D7" s="2">
        <f t="shared" si="2"/>
        <v>360</v>
      </c>
      <c r="E7" s="2">
        <f t="shared" si="3"/>
        <v>3600</v>
      </c>
      <c r="F7" s="11">
        <f t="shared" si="0"/>
        <v>0.011764705882352941</v>
      </c>
      <c r="H7" s="2">
        <f t="shared" si="4"/>
        <v>1.3333333333333333</v>
      </c>
      <c r="I7" s="4">
        <v>40</v>
      </c>
      <c r="J7" s="2">
        <f t="shared" si="5"/>
        <v>480</v>
      </c>
      <c r="K7" s="2">
        <f t="shared" si="6"/>
        <v>4800</v>
      </c>
      <c r="L7" s="11">
        <f>K7/$K$46</f>
        <v>0.007206125206425462</v>
      </c>
    </row>
    <row r="8" spans="1:12" ht="12.75">
      <c r="A8" t="s">
        <v>12</v>
      </c>
      <c r="B8" s="2">
        <f t="shared" si="1"/>
        <v>2.3333333333333335</v>
      </c>
      <c r="C8" s="8">
        <v>70</v>
      </c>
      <c r="D8" s="2">
        <f t="shared" si="2"/>
        <v>840</v>
      </c>
      <c r="E8" s="2">
        <f t="shared" si="3"/>
        <v>8400</v>
      </c>
      <c r="F8" s="11">
        <f t="shared" si="0"/>
        <v>0.027450980392156862</v>
      </c>
      <c r="H8" s="2">
        <f t="shared" si="4"/>
        <v>2.6666666666666665</v>
      </c>
      <c r="I8" s="4">
        <v>80</v>
      </c>
      <c r="J8" s="2">
        <f t="shared" si="5"/>
        <v>960</v>
      </c>
      <c r="K8" s="2">
        <f t="shared" si="6"/>
        <v>9600</v>
      </c>
      <c r="L8" s="11">
        <f>K8/$K$46</f>
        <v>0.014412250412850923</v>
      </c>
    </row>
    <row r="9" spans="1:12" ht="12.75">
      <c r="A9" t="s">
        <v>13</v>
      </c>
      <c r="B9" s="2">
        <f t="shared" si="1"/>
        <v>1.6666666666666667</v>
      </c>
      <c r="C9" s="8">
        <v>50</v>
      </c>
      <c r="D9" s="2">
        <f t="shared" si="2"/>
        <v>600</v>
      </c>
      <c r="E9" s="2">
        <f t="shared" si="3"/>
        <v>6000</v>
      </c>
      <c r="F9" s="11">
        <f t="shared" si="0"/>
        <v>0.0196078431372549</v>
      </c>
      <c r="H9" s="2">
        <f t="shared" si="4"/>
        <v>2</v>
      </c>
      <c r="I9" s="4">
        <v>60</v>
      </c>
      <c r="J9" s="2">
        <f t="shared" si="5"/>
        <v>720</v>
      </c>
      <c r="K9" s="2">
        <f t="shared" si="6"/>
        <v>7200</v>
      </c>
      <c r="L9" s="11">
        <f>K9/$K$46</f>
        <v>0.010809187809638193</v>
      </c>
    </row>
    <row r="10" spans="1:12" ht="12.75">
      <c r="A10" t="s">
        <v>14</v>
      </c>
      <c r="B10" s="2">
        <f t="shared" si="1"/>
        <v>1.6666666666666667</v>
      </c>
      <c r="C10" s="8">
        <v>50</v>
      </c>
      <c r="D10" s="2">
        <f t="shared" si="2"/>
        <v>600</v>
      </c>
      <c r="E10" s="2">
        <f t="shared" si="3"/>
        <v>6000</v>
      </c>
      <c r="F10" s="11">
        <f t="shared" si="0"/>
        <v>0.0196078431372549</v>
      </c>
      <c r="H10" s="2">
        <f t="shared" si="4"/>
        <v>5</v>
      </c>
      <c r="I10" s="4">
        <v>150</v>
      </c>
      <c r="J10" s="2">
        <f t="shared" si="5"/>
        <v>1800</v>
      </c>
      <c r="K10" s="2">
        <f t="shared" si="6"/>
        <v>18000</v>
      </c>
      <c r="L10" s="11">
        <f>K10/$K$46</f>
        <v>0.02702296952409548</v>
      </c>
    </row>
    <row r="11" spans="1:12" ht="12.75">
      <c r="A11" t="s">
        <v>15</v>
      </c>
      <c r="B11" s="2">
        <f t="shared" si="1"/>
        <v>0.3333333333333333</v>
      </c>
      <c r="C11" s="8">
        <v>10</v>
      </c>
      <c r="D11" s="2">
        <f t="shared" si="2"/>
        <v>120</v>
      </c>
      <c r="E11" s="2">
        <f t="shared" si="3"/>
        <v>1200</v>
      </c>
      <c r="F11" s="11">
        <f t="shared" si="0"/>
        <v>0.00392156862745098</v>
      </c>
      <c r="H11" s="2">
        <f t="shared" si="4"/>
        <v>1.6666666666666667</v>
      </c>
      <c r="I11" s="4">
        <v>50</v>
      </c>
      <c r="J11" s="2">
        <f t="shared" si="5"/>
        <v>600</v>
      </c>
      <c r="K11" s="2">
        <f t="shared" si="6"/>
        <v>6000</v>
      </c>
      <c r="L11" s="11">
        <f>K11/$K$46</f>
        <v>0.009007656508031828</v>
      </c>
    </row>
    <row r="12" spans="1:12" ht="12.75">
      <c r="A12" t="s">
        <v>16</v>
      </c>
      <c r="B12" s="2">
        <f t="shared" si="1"/>
        <v>1.6666666666666667</v>
      </c>
      <c r="C12" s="8">
        <v>50</v>
      </c>
      <c r="D12" s="2">
        <f t="shared" si="2"/>
        <v>600</v>
      </c>
      <c r="E12" s="2">
        <f t="shared" si="3"/>
        <v>6000</v>
      </c>
      <c r="F12" s="11">
        <f t="shared" si="0"/>
        <v>0.0196078431372549</v>
      </c>
      <c r="H12" s="2">
        <f t="shared" si="4"/>
        <v>5</v>
      </c>
      <c r="I12" s="4">
        <v>150</v>
      </c>
      <c r="J12" s="2">
        <f t="shared" si="5"/>
        <v>1800</v>
      </c>
      <c r="K12" s="2">
        <f t="shared" si="6"/>
        <v>18000</v>
      </c>
      <c r="L12" s="11">
        <f>K12/$K$46</f>
        <v>0.02702296952409548</v>
      </c>
    </row>
    <row r="13" spans="1:12" ht="12.75">
      <c r="A13" t="s">
        <v>38</v>
      </c>
      <c r="B13" s="2">
        <f t="shared" si="1"/>
        <v>1.6666666666666667</v>
      </c>
      <c r="C13" s="8">
        <v>50</v>
      </c>
      <c r="D13" s="2">
        <f t="shared" si="2"/>
        <v>600</v>
      </c>
      <c r="E13" s="2">
        <f t="shared" si="3"/>
        <v>6000</v>
      </c>
      <c r="F13" s="11">
        <f t="shared" si="0"/>
        <v>0.0196078431372549</v>
      </c>
      <c r="H13" s="2">
        <f t="shared" si="4"/>
        <v>3.3333333333333335</v>
      </c>
      <c r="I13" s="4">
        <v>100</v>
      </c>
      <c r="J13" s="2">
        <f t="shared" si="5"/>
        <v>1200</v>
      </c>
      <c r="K13" s="2">
        <f t="shared" si="6"/>
        <v>12000</v>
      </c>
      <c r="L13" s="11">
        <f>K13/$K$46</f>
        <v>0.018015313016063655</v>
      </c>
    </row>
    <row r="14" spans="1:12" ht="12.75">
      <c r="A14" t="s">
        <v>17</v>
      </c>
      <c r="B14" s="2">
        <f t="shared" si="1"/>
        <v>0.3333333333333333</v>
      </c>
      <c r="C14" s="8">
        <v>10</v>
      </c>
      <c r="D14" s="2">
        <f t="shared" si="2"/>
        <v>120</v>
      </c>
      <c r="E14" s="2">
        <f t="shared" si="3"/>
        <v>1200</v>
      </c>
      <c r="F14" s="11">
        <f t="shared" si="0"/>
        <v>0.00392156862745098</v>
      </c>
      <c r="H14" s="2">
        <f t="shared" si="4"/>
        <v>0.8333333333333334</v>
      </c>
      <c r="I14" s="4">
        <v>25</v>
      </c>
      <c r="J14" s="2">
        <f t="shared" si="5"/>
        <v>300</v>
      </c>
      <c r="K14" s="2">
        <f t="shared" si="6"/>
        <v>3000</v>
      </c>
      <c r="L14" s="11">
        <f>K14/$K$46</f>
        <v>0.004503828254015914</v>
      </c>
    </row>
    <row r="15" spans="1:12" ht="12.75">
      <c r="A15" t="s">
        <v>18</v>
      </c>
      <c r="B15" s="2">
        <f t="shared" si="1"/>
        <v>0.8333333333333334</v>
      </c>
      <c r="C15" s="8">
        <v>25</v>
      </c>
      <c r="D15" s="2">
        <f t="shared" si="2"/>
        <v>300</v>
      </c>
      <c r="E15" s="2">
        <f t="shared" si="3"/>
        <v>3000</v>
      </c>
      <c r="F15" s="11">
        <f t="shared" si="0"/>
        <v>0.00980392156862745</v>
      </c>
      <c r="H15" s="2">
        <f t="shared" si="4"/>
        <v>6.666666666666667</v>
      </c>
      <c r="I15" s="4">
        <v>200</v>
      </c>
      <c r="J15" s="2">
        <f t="shared" si="5"/>
        <v>2400</v>
      </c>
      <c r="K15" s="2">
        <f t="shared" si="6"/>
        <v>24000</v>
      </c>
      <c r="L15" s="11">
        <f>K15/$K$46</f>
        <v>0.03603062603212731</v>
      </c>
    </row>
    <row r="16" spans="1:12" ht="12.75">
      <c r="A16" t="s">
        <v>19</v>
      </c>
      <c r="B16" s="2">
        <f t="shared" si="1"/>
        <v>0.8333333333333334</v>
      </c>
      <c r="C16" s="8">
        <v>25</v>
      </c>
      <c r="D16" s="2">
        <f t="shared" si="2"/>
        <v>300</v>
      </c>
      <c r="E16" s="2">
        <f t="shared" si="3"/>
        <v>3000</v>
      </c>
      <c r="F16" s="11">
        <f t="shared" si="0"/>
        <v>0.00980392156862745</v>
      </c>
      <c r="H16" s="2">
        <f t="shared" si="4"/>
        <v>1.6666666666666667</v>
      </c>
      <c r="I16" s="4">
        <v>50</v>
      </c>
      <c r="J16" s="2">
        <f t="shared" si="5"/>
        <v>600</v>
      </c>
      <c r="K16" s="2">
        <f t="shared" si="6"/>
        <v>6000</v>
      </c>
      <c r="L16" s="11">
        <f>K16/$K$46</f>
        <v>0.009007656508031828</v>
      </c>
    </row>
    <row r="17" spans="1:12" ht="12.75">
      <c r="A17" t="s">
        <v>20</v>
      </c>
      <c r="B17" s="2">
        <f t="shared" si="1"/>
        <v>1.6666666666666667</v>
      </c>
      <c r="C17" s="8">
        <v>50</v>
      </c>
      <c r="D17" s="2">
        <f t="shared" si="2"/>
        <v>600</v>
      </c>
      <c r="E17" s="2">
        <f t="shared" si="3"/>
        <v>6000</v>
      </c>
      <c r="F17" s="11">
        <f t="shared" si="0"/>
        <v>0.0196078431372549</v>
      </c>
      <c r="H17" s="2">
        <f t="shared" si="4"/>
        <v>3.3333333333333335</v>
      </c>
      <c r="I17" s="4">
        <v>100</v>
      </c>
      <c r="J17" s="2">
        <f t="shared" si="5"/>
        <v>1200</v>
      </c>
      <c r="K17" s="2">
        <f t="shared" si="6"/>
        <v>12000</v>
      </c>
      <c r="L17" s="11">
        <f>K17/$K$46</f>
        <v>0.018015313016063655</v>
      </c>
    </row>
    <row r="18" spans="1:12" ht="12.75">
      <c r="A18" t="s">
        <v>21</v>
      </c>
      <c r="B18" s="2">
        <f t="shared" si="1"/>
        <v>1.6666666666666667</v>
      </c>
      <c r="C18" s="8">
        <v>50</v>
      </c>
      <c r="D18" s="2">
        <f t="shared" si="2"/>
        <v>600</v>
      </c>
      <c r="E18" s="2">
        <f t="shared" si="3"/>
        <v>6000</v>
      </c>
      <c r="F18" s="11">
        <f t="shared" si="0"/>
        <v>0.0196078431372549</v>
      </c>
      <c r="H18" s="2">
        <f t="shared" si="4"/>
        <v>3.3333333333333335</v>
      </c>
      <c r="I18" s="4">
        <v>100</v>
      </c>
      <c r="J18" s="2">
        <f t="shared" si="5"/>
        <v>1200</v>
      </c>
      <c r="K18" s="2">
        <f t="shared" si="6"/>
        <v>12000</v>
      </c>
      <c r="L18" s="11">
        <f>K18/$K$46</f>
        <v>0.018015313016063655</v>
      </c>
    </row>
    <row r="19" spans="1:12" ht="12.75">
      <c r="A19" t="s">
        <v>22</v>
      </c>
      <c r="B19" s="2">
        <f t="shared" si="1"/>
        <v>15</v>
      </c>
      <c r="C19" s="8">
        <v>450</v>
      </c>
      <c r="D19" s="2">
        <f t="shared" si="2"/>
        <v>5400</v>
      </c>
      <c r="E19" s="2">
        <f t="shared" si="3"/>
        <v>54000</v>
      </c>
      <c r="F19" s="11">
        <f t="shared" si="0"/>
        <v>0.17647058823529413</v>
      </c>
      <c r="H19" s="2">
        <f t="shared" si="4"/>
        <v>18.333333333333332</v>
      </c>
      <c r="I19" s="4">
        <v>550</v>
      </c>
      <c r="J19" s="2">
        <f t="shared" si="5"/>
        <v>6600</v>
      </c>
      <c r="K19" s="2">
        <f t="shared" si="6"/>
        <v>66000</v>
      </c>
      <c r="L19" s="11">
        <f>K19/$K$46</f>
        <v>0.09908422158835009</v>
      </c>
    </row>
    <row r="20" spans="1:12" ht="12.75">
      <c r="A20" t="s">
        <v>23</v>
      </c>
      <c r="B20" s="2">
        <f t="shared" si="1"/>
        <v>6.666666666666667</v>
      </c>
      <c r="C20" s="8">
        <v>200</v>
      </c>
      <c r="D20" s="2">
        <f t="shared" si="2"/>
        <v>2400</v>
      </c>
      <c r="E20" s="2">
        <f t="shared" si="3"/>
        <v>24000</v>
      </c>
      <c r="F20" s="11">
        <f t="shared" si="0"/>
        <v>0.0784313725490196</v>
      </c>
      <c r="H20" s="2">
        <f t="shared" si="4"/>
        <v>10</v>
      </c>
      <c r="I20" s="4">
        <v>300</v>
      </c>
      <c r="J20" s="2">
        <f t="shared" si="5"/>
        <v>3600</v>
      </c>
      <c r="K20" s="2">
        <f t="shared" si="6"/>
        <v>36000</v>
      </c>
      <c r="L20" s="11">
        <f>K20/$K$46</f>
        <v>0.05404593904819096</v>
      </c>
    </row>
    <row r="21" spans="1:12" ht="12.75">
      <c r="A21" t="s">
        <v>39</v>
      </c>
      <c r="B21" s="2">
        <f t="shared" si="1"/>
        <v>2.6666666666666665</v>
      </c>
      <c r="C21" s="8">
        <v>80</v>
      </c>
      <c r="D21" s="2">
        <f t="shared" si="2"/>
        <v>960</v>
      </c>
      <c r="E21" s="2">
        <f t="shared" si="3"/>
        <v>9600</v>
      </c>
      <c r="F21" s="11">
        <f t="shared" si="0"/>
        <v>0.03137254901960784</v>
      </c>
      <c r="H21" s="2">
        <f t="shared" si="4"/>
        <v>5</v>
      </c>
      <c r="I21" s="4">
        <v>150</v>
      </c>
      <c r="J21" s="2">
        <f t="shared" si="5"/>
        <v>1800</v>
      </c>
      <c r="K21" s="2">
        <f t="shared" si="6"/>
        <v>18000</v>
      </c>
      <c r="L21" s="11">
        <f>K21/$K$46</f>
        <v>0.02702296952409548</v>
      </c>
    </row>
    <row r="22" spans="1:12" ht="12.75">
      <c r="A22" t="s">
        <v>24</v>
      </c>
      <c r="B22" s="2">
        <f t="shared" si="1"/>
        <v>0.6666666666666666</v>
      </c>
      <c r="C22" s="8">
        <v>20</v>
      </c>
      <c r="D22" s="2">
        <f t="shared" si="2"/>
        <v>240</v>
      </c>
      <c r="E22" s="2">
        <f t="shared" si="3"/>
        <v>2400</v>
      </c>
      <c r="F22" s="11">
        <f t="shared" si="0"/>
        <v>0.00784313725490196</v>
      </c>
      <c r="H22" s="2">
        <f t="shared" si="4"/>
        <v>1.6666666666666667</v>
      </c>
      <c r="I22" s="4">
        <v>50</v>
      </c>
      <c r="J22" s="2">
        <f t="shared" si="5"/>
        <v>600</v>
      </c>
      <c r="K22" s="2">
        <f t="shared" si="6"/>
        <v>6000</v>
      </c>
      <c r="L22" s="11">
        <f>K22/$K$46</f>
        <v>0.009007656508031828</v>
      </c>
    </row>
    <row r="23" spans="6:12" ht="12.75">
      <c r="F23" s="11"/>
      <c r="L23" s="12"/>
    </row>
    <row r="24" spans="1:12" ht="12.75">
      <c r="A24" t="s">
        <v>0</v>
      </c>
      <c r="B24" s="2">
        <f t="shared" si="1"/>
        <v>0.8333333333333334</v>
      </c>
      <c r="C24" s="8">
        <v>25</v>
      </c>
      <c r="D24" s="2">
        <f t="shared" si="2"/>
        <v>300</v>
      </c>
      <c r="E24" s="2">
        <f t="shared" si="3"/>
        <v>3000</v>
      </c>
      <c r="F24" s="11">
        <f t="shared" si="0"/>
        <v>0.00980392156862745</v>
      </c>
      <c r="H24" s="2">
        <f t="shared" si="4"/>
        <v>1.6666666666666667</v>
      </c>
      <c r="I24" s="4">
        <v>50</v>
      </c>
      <c r="J24" s="2">
        <f t="shared" si="5"/>
        <v>600</v>
      </c>
      <c r="K24" s="2">
        <f t="shared" si="6"/>
        <v>6000</v>
      </c>
      <c r="L24" s="11">
        <f>K24/$K$46</f>
        <v>0.009007656508031828</v>
      </c>
    </row>
    <row r="25" spans="1:12" ht="12.75">
      <c r="A25" t="s">
        <v>26</v>
      </c>
      <c r="B25" s="2">
        <f t="shared" si="1"/>
        <v>6.666666666666667</v>
      </c>
      <c r="C25" s="8">
        <v>200</v>
      </c>
      <c r="D25" s="2">
        <f t="shared" si="2"/>
        <v>2400</v>
      </c>
      <c r="E25" s="2">
        <f t="shared" si="3"/>
        <v>24000</v>
      </c>
      <c r="F25" s="11">
        <f t="shared" si="0"/>
        <v>0.0784313725490196</v>
      </c>
      <c r="H25" s="2">
        <f t="shared" si="4"/>
        <v>16.666666666666668</v>
      </c>
      <c r="I25" s="4">
        <v>500</v>
      </c>
      <c r="J25" s="2">
        <f t="shared" si="5"/>
        <v>6000</v>
      </c>
      <c r="K25" s="2">
        <f t="shared" si="6"/>
        <v>60000</v>
      </c>
      <c r="L25" s="11">
        <f>K25/$K$46</f>
        <v>0.09007656508031828</v>
      </c>
    </row>
    <row r="26" spans="3:12" ht="12.75">
      <c r="C26" s="6"/>
      <c r="E26" s="2"/>
      <c r="F26" s="11"/>
      <c r="I26" s="6"/>
      <c r="K26" s="2"/>
      <c r="L26" s="11">
        <f>K26/$K$46</f>
        <v>0</v>
      </c>
    </row>
    <row r="27" spans="1:12" ht="12.75">
      <c r="A27" t="s">
        <v>27</v>
      </c>
      <c r="B27">
        <f aca="true" t="shared" si="7" ref="B27:B39">C27/30</f>
        <v>0.6944444444444444</v>
      </c>
      <c r="C27" s="2">
        <f aca="true" t="shared" si="8" ref="C27:C39">D27/12</f>
        <v>20.833333333333332</v>
      </c>
      <c r="D27" s="8">
        <v>250</v>
      </c>
      <c r="E27" s="2">
        <f aca="true" t="shared" si="9" ref="E27:E39">10*D27</f>
        <v>2500</v>
      </c>
      <c r="F27" s="11">
        <f t="shared" si="0"/>
        <v>0.008169934640522876</v>
      </c>
      <c r="H27">
        <f aca="true" t="shared" si="10" ref="H27:H39">I27/30</f>
        <v>5.555555555555555</v>
      </c>
      <c r="I27" s="2">
        <f aca="true" t="shared" si="11" ref="I27:I39">J27/12</f>
        <v>166.66666666666666</v>
      </c>
      <c r="J27" s="4">
        <v>2000</v>
      </c>
      <c r="K27" s="2">
        <f aca="true" t="shared" si="12" ref="K27:K39">10*J27</f>
        <v>20000</v>
      </c>
      <c r="L27" s="11">
        <f>K27/$K$46</f>
        <v>0.030025521693439423</v>
      </c>
    </row>
    <row r="28" spans="6:12" ht="12.75">
      <c r="F28" s="11"/>
      <c r="L28" s="12"/>
    </row>
    <row r="29" spans="1:12" ht="12.75">
      <c r="A29" t="s">
        <v>28</v>
      </c>
      <c r="B29">
        <f t="shared" si="7"/>
        <v>0.5555555555555556</v>
      </c>
      <c r="C29" s="2">
        <f t="shared" si="8"/>
        <v>16.666666666666668</v>
      </c>
      <c r="D29" s="8">
        <v>200</v>
      </c>
      <c r="E29" s="2">
        <f t="shared" si="9"/>
        <v>2000</v>
      </c>
      <c r="F29" s="11">
        <f t="shared" si="0"/>
        <v>0.006535947712418301</v>
      </c>
      <c r="H29">
        <f t="shared" si="10"/>
        <v>1.1111111111111112</v>
      </c>
      <c r="I29" s="2">
        <f t="shared" si="11"/>
        <v>33.333333333333336</v>
      </c>
      <c r="J29" s="4">
        <v>400</v>
      </c>
      <c r="K29" s="2">
        <f t="shared" si="12"/>
        <v>4000</v>
      </c>
      <c r="L29" s="11">
        <f>K29/$K$46</f>
        <v>0.006005104338687885</v>
      </c>
    </row>
    <row r="30" spans="1:12" ht="12.75">
      <c r="A30" t="s">
        <v>40</v>
      </c>
      <c r="B30">
        <f t="shared" si="7"/>
        <v>1.3888888888888888</v>
      </c>
      <c r="C30" s="2">
        <f t="shared" si="8"/>
        <v>41.666666666666664</v>
      </c>
      <c r="D30" s="8">
        <v>500</v>
      </c>
      <c r="E30" s="2">
        <f t="shared" si="9"/>
        <v>5000</v>
      </c>
      <c r="F30" s="11">
        <f t="shared" si="0"/>
        <v>0.016339869281045753</v>
      </c>
      <c r="H30">
        <f t="shared" si="10"/>
        <v>5.555555555555555</v>
      </c>
      <c r="I30" s="2">
        <f t="shared" si="11"/>
        <v>166.66666666666666</v>
      </c>
      <c r="J30" s="4">
        <v>2000</v>
      </c>
      <c r="K30" s="2">
        <f t="shared" si="12"/>
        <v>20000</v>
      </c>
      <c r="L30" s="11">
        <f>K30/$K$46</f>
        <v>0.030025521693439423</v>
      </c>
    </row>
    <row r="31" spans="1:12" ht="12.75">
      <c r="A31" t="s">
        <v>29</v>
      </c>
      <c r="B31">
        <f t="shared" si="7"/>
        <v>0.8333333333333334</v>
      </c>
      <c r="C31" s="2">
        <f t="shared" si="8"/>
        <v>25</v>
      </c>
      <c r="D31" s="8">
        <v>300</v>
      </c>
      <c r="E31" s="2">
        <f t="shared" si="9"/>
        <v>3000</v>
      </c>
      <c r="F31" s="11">
        <f t="shared" si="0"/>
        <v>0.00980392156862745</v>
      </c>
      <c r="H31">
        <f t="shared" si="10"/>
        <v>2.0833333333333335</v>
      </c>
      <c r="I31" s="2">
        <f t="shared" si="11"/>
        <v>62.5</v>
      </c>
      <c r="J31" s="4">
        <v>750</v>
      </c>
      <c r="K31" s="2">
        <f t="shared" si="12"/>
        <v>7500</v>
      </c>
      <c r="L31" s="11">
        <f>K31/$K$46</f>
        <v>0.011259570635039785</v>
      </c>
    </row>
    <row r="32" spans="1:12" ht="12.75">
      <c r="A32" t="s">
        <v>30</v>
      </c>
      <c r="B32">
        <f t="shared" si="7"/>
        <v>0.5555555555555556</v>
      </c>
      <c r="C32" s="2">
        <f t="shared" si="8"/>
        <v>16.666666666666668</v>
      </c>
      <c r="D32" s="8">
        <v>200</v>
      </c>
      <c r="E32" s="2">
        <f t="shared" si="9"/>
        <v>2000</v>
      </c>
      <c r="F32" s="11">
        <f t="shared" si="0"/>
        <v>0.006535947712418301</v>
      </c>
      <c r="H32">
        <f t="shared" si="10"/>
        <v>0.8333333333333334</v>
      </c>
      <c r="I32" s="2">
        <f t="shared" si="11"/>
        <v>25</v>
      </c>
      <c r="J32" s="4">
        <v>300</v>
      </c>
      <c r="K32" s="2">
        <f t="shared" si="12"/>
        <v>3000</v>
      </c>
      <c r="L32" s="11">
        <f>K32/$K$46</f>
        <v>0.004503828254015914</v>
      </c>
    </row>
    <row r="33" spans="1:12" ht="12.75">
      <c r="A33" t="s">
        <v>1</v>
      </c>
      <c r="B33">
        <f t="shared" si="7"/>
        <v>4.166666666666667</v>
      </c>
      <c r="C33" s="2">
        <f t="shared" si="8"/>
        <v>125</v>
      </c>
      <c r="D33" s="8">
        <v>1500</v>
      </c>
      <c r="E33" s="2">
        <f t="shared" si="9"/>
        <v>15000</v>
      </c>
      <c r="F33" s="11">
        <f t="shared" si="0"/>
        <v>0.049019607843137254</v>
      </c>
      <c r="H33">
        <f t="shared" si="10"/>
        <v>11.11111111111111</v>
      </c>
      <c r="I33" s="2">
        <f t="shared" si="11"/>
        <v>333.3333333333333</v>
      </c>
      <c r="J33" s="4">
        <v>4000</v>
      </c>
      <c r="K33" s="2">
        <f t="shared" si="12"/>
        <v>40000</v>
      </c>
      <c r="L33" s="11">
        <f>K33/$K$46</f>
        <v>0.06005104338687885</v>
      </c>
    </row>
    <row r="34" spans="1:12" ht="12.75">
      <c r="A34" t="s">
        <v>31</v>
      </c>
      <c r="B34">
        <f t="shared" si="7"/>
        <v>0.2777777777777778</v>
      </c>
      <c r="C34" s="2">
        <f t="shared" si="8"/>
        <v>8.333333333333334</v>
      </c>
      <c r="D34" s="8">
        <v>100</v>
      </c>
      <c r="E34" s="2">
        <f t="shared" si="9"/>
        <v>1000</v>
      </c>
      <c r="F34" s="11">
        <f t="shared" si="0"/>
        <v>0.0032679738562091504</v>
      </c>
      <c r="H34">
        <f t="shared" si="10"/>
        <v>1.3888888888888888</v>
      </c>
      <c r="I34" s="2">
        <f t="shared" si="11"/>
        <v>41.666666666666664</v>
      </c>
      <c r="J34" s="4">
        <v>500</v>
      </c>
      <c r="K34" s="2">
        <f t="shared" si="12"/>
        <v>5000</v>
      </c>
      <c r="L34" s="11">
        <f>K34/$K$46</f>
        <v>0.007506380423359856</v>
      </c>
    </row>
    <row r="35" spans="1:12" ht="12.75">
      <c r="A35" t="s">
        <v>32</v>
      </c>
      <c r="B35">
        <f t="shared" si="7"/>
        <v>0.5555555555555556</v>
      </c>
      <c r="C35" s="2">
        <f t="shared" si="8"/>
        <v>16.666666666666668</v>
      </c>
      <c r="D35" s="8">
        <v>200</v>
      </c>
      <c r="E35" s="2">
        <f t="shared" si="9"/>
        <v>2000</v>
      </c>
      <c r="F35" s="11">
        <f t="shared" si="0"/>
        <v>0.006535947712418301</v>
      </c>
      <c r="H35">
        <f t="shared" si="10"/>
        <v>0.8333333333333334</v>
      </c>
      <c r="I35" s="2">
        <f t="shared" si="11"/>
        <v>25</v>
      </c>
      <c r="J35" s="4">
        <v>300</v>
      </c>
      <c r="K35" s="2">
        <f t="shared" si="12"/>
        <v>3000</v>
      </c>
      <c r="L35" s="11">
        <f>K35/$K$46</f>
        <v>0.004503828254015914</v>
      </c>
    </row>
    <row r="36" spans="1:12" ht="12.75">
      <c r="A36" t="s">
        <v>42</v>
      </c>
      <c r="B36">
        <f t="shared" si="7"/>
        <v>0.8333333333333334</v>
      </c>
      <c r="C36" s="2">
        <f t="shared" si="8"/>
        <v>25</v>
      </c>
      <c r="D36" s="8">
        <v>300</v>
      </c>
      <c r="E36" s="2">
        <f t="shared" si="9"/>
        <v>3000</v>
      </c>
      <c r="F36" s="11">
        <f t="shared" si="0"/>
        <v>0.00980392156862745</v>
      </c>
      <c r="H36">
        <f t="shared" si="10"/>
        <v>1.1111111111111112</v>
      </c>
      <c r="I36" s="2">
        <f t="shared" si="11"/>
        <v>33.333333333333336</v>
      </c>
      <c r="J36" s="4">
        <v>400</v>
      </c>
      <c r="K36" s="2">
        <f t="shared" si="12"/>
        <v>4000</v>
      </c>
      <c r="L36" s="11">
        <f>K36/$K$46</f>
        <v>0.006005104338687885</v>
      </c>
    </row>
    <row r="37" spans="1:12" ht="12.75">
      <c r="A37" t="s">
        <v>33</v>
      </c>
      <c r="B37">
        <f t="shared" si="7"/>
        <v>0.8333333333333334</v>
      </c>
      <c r="C37" s="2">
        <f t="shared" si="8"/>
        <v>25</v>
      </c>
      <c r="D37" s="8">
        <v>300</v>
      </c>
      <c r="E37" s="2">
        <f t="shared" si="9"/>
        <v>3000</v>
      </c>
      <c r="F37" s="11">
        <f t="shared" si="0"/>
        <v>0.00980392156862745</v>
      </c>
      <c r="H37">
        <f t="shared" si="10"/>
        <v>1.9444444444444444</v>
      </c>
      <c r="I37" s="2">
        <f t="shared" si="11"/>
        <v>58.333333333333336</v>
      </c>
      <c r="J37" s="4">
        <v>700</v>
      </c>
      <c r="K37" s="2">
        <f t="shared" si="12"/>
        <v>7000</v>
      </c>
      <c r="L37" s="11">
        <f>K37/$K$46</f>
        <v>0.010508932592703798</v>
      </c>
    </row>
    <row r="38" spans="1:12" ht="12.75">
      <c r="A38" t="s">
        <v>34</v>
      </c>
      <c r="B38">
        <f t="shared" si="7"/>
        <v>0.8333333333333334</v>
      </c>
      <c r="C38" s="2">
        <f t="shared" si="8"/>
        <v>25</v>
      </c>
      <c r="D38" s="8">
        <v>300</v>
      </c>
      <c r="E38" s="2">
        <f t="shared" si="9"/>
        <v>3000</v>
      </c>
      <c r="F38" s="11">
        <f t="shared" si="0"/>
        <v>0.00980392156862745</v>
      </c>
      <c r="H38">
        <f t="shared" si="10"/>
        <v>1.6666666666666667</v>
      </c>
      <c r="I38" s="2">
        <f t="shared" si="11"/>
        <v>50</v>
      </c>
      <c r="J38" s="4">
        <v>600</v>
      </c>
      <c r="K38" s="2">
        <f t="shared" si="12"/>
        <v>6000</v>
      </c>
      <c r="L38" s="11">
        <f>K38/$K$46</f>
        <v>0.009007656508031828</v>
      </c>
    </row>
    <row r="39" spans="1:12" ht="12.75">
      <c r="A39" t="s">
        <v>35</v>
      </c>
      <c r="B39">
        <f t="shared" si="7"/>
        <v>0.5555555555555556</v>
      </c>
      <c r="C39" s="2">
        <f t="shared" si="8"/>
        <v>16.666666666666668</v>
      </c>
      <c r="D39" s="8">
        <v>200</v>
      </c>
      <c r="E39" s="2">
        <f t="shared" si="9"/>
        <v>2000</v>
      </c>
      <c r="F39" s="11">
        <f t="shared" si="0"/>
        <v>0.006535947712418301</v>
      </c>
      <c r="H39">
        <f t="shared" si="10"/>
        <v>1.3888888888888888</v>
      </c>
      <c r="I39" s="2">
        <f t="shared" si="11"/>
        <v>41.666666666666664</v>
      </c>
      <c r="J39" s="4">
        <v>500</v>
      </c>
      <c r="K39" s="2">
        <f t="shared" si="12"/>
        <v>5000</v>
      </c>
      <c r="L39" s="11">
        <f>K39/$K$46</f>
        <v>0.007506380423359856</v>
      </c>
    </row>
    <row r="40" spans="6:12" ht="12.75">
      <c r="F40" s="11"/>
      <c r="L40" s="11"/>
    </row>
    <row r="41" spans="1:12" ht="12.75">
      <c r="A41" t="s">
        <v>3</v>
      </c>
      <c r="B41" s="2">
        <f>C41/30</f>
        <v>6.944444444444445</v>
      </c>
      <c r="C41" s="2">
        <f>D41/12</f>
        <v>208.33333333333334</v>
      </c>
      <c r="D41" s="2">
        <f>E41/10</f>
        <v>2500</v>
      </c>
      <c r="E41" s="8">
        <v>25000</v>
      </c>
      <c r="F41" s="11">
        <f t="shared" si="0"/>
        <v>0.08169934640522876</v>
      </c>
      <c r="H41" s="2">
        <f>I41/30</f>
        <v>22.22222222222222</v>
      </c>
      <c r="I41" s="2">
        <f>J41/12</f>
        <v>666.6666666666666</v>
      </c>
      <c r="J41" s="2">
        <f>K41/10</f>
        <v>8000</v>
      </c>
      <c r="K41" s="4">
        <v>80000</v>
      </c>
      <c r="L41" s="11">
        <f>K41/$K$46</f>
        <v>0.1201020867737577</v>
      </c>
    </row>
    <row r="42" spans="1:12" ht="12.75">
      <c r="A42" t="s">
        <v>36</v>
      </c>
      <c r="B42" s="2">
        <f>C42/30</f>
        <v>0.4166666666666667</v>
      </c>
      <c r="C42" s="2">
        <f>D42/12</f>
        <v>12.5</v>
      </c>
      <c r="D42" s="2">
        <f>E42/10</f>
        <v>150</v>
      </c>
      <c r="E42" s="8">
        <v>1500</v>
      </c>
      <c r="F42" s="11">
        <f t="shared" si="0"/>
        <v>0.004901960784313725</v>
      </c>
      <c r="H42" s="2">
        <f>I42/30</f>
        <v>0.8333333333333334</v>
      </c>
      <c r="I42" s="2">
        <f>J42/12</f>
        <v>25</v>
      </c>
      <c r="J42" s="2">
        <f>K42/10</f>
        <v>300</v>
      </c>
      <c r="K42" s="4">
        <v>3000</v>
      </c>
      <c r="L42" s="11">
        <f>K42/$K$46</f>
        <v>0.004503828254015914</v>
      </c>
    </row>
    <row r="43" spans="1:12" ht="12.75">
      <c r="A43" t="s">
        <v>37</v>
      </c>
      <c r="B43" s="2">
        <f>C43/30</f>
        <v>0.8333333333333334</v>
      </c>
      <c r="C43" s="2">
        <f>D43/12</f>
        <v>25</v>
      </c>
      <c r="D43" s="2">
        <f>E43/10</f>
        <v>300</v>
      </c>
      <c r="E43" s="8">
        <v>3000</v>
      </c>
      <c r="F43" s="11">
        <f t="shared" si="0"/>
        <v>0.00980392156862745</v>
      </c>
      <c r="H43" s="2">
        <f>I43/30</f>
        <v>1.3888888888888888</v>
      </c>
      <c r="I43" s="2">
        <f>J43/12</f>
        <v>41.666666666666664</v>
      </c>
      <c r="J43" s="2">
        <f>K43/10</f>
        <v>500</v>
      </c>
      <c r="K43" s="4">
        <v>5000</v>
      </c>
      <c r="L43" s="11">
        <f>K43/$K$46</f>
        <v>0.007506380423359856</v>
      </c>
    </row>
    <row r="44" spans="1:12" ht="12.75">
      <c r="A44" t="s">
        <v>0</v>
      </c>
      <c r="B44" s="2">
        <f>C44/30</f>
        <v>0.5555555555555556</v>
      </c>
      <c r="C44" s="2">
        <f>D44/12</f>
        <v>16.666666666666668</v>
      </c>
      <c r="D44" s="2">
        <f>E44/10</f>
        <v>200</v>
      </c>
      <c r="E44" s="8">
        <v>2000</v>
      </c>
      <c r="F44" s="11">
        <f t="shared" si="0"/>
        <v>0.006535947712418301</v>
      </c>
      <c r="H44" s="2">
        <f>I44/30</f>
        <v>0.8333333333333334</v>
      </c>
      <c r="I44" s="2">
        <f>J44/12</f>
        <v>25</v>
      </c>
      <c r="J44" s="2">
        <f>K44/10</f>
        <v>300</v>
      </c>
      <c r="K44" s="4">
        <v>3000</v>
      </c>
      <c r="L44" s="11">
        <f>K44/$K$46</f>
        <v>0.004503828254015914</v>
      </c>
    </row>
    <row r="45" spans="6:12" ht="12.75">
      <c r="F45" s="11"/>
      <c r="L45" s="11"/>
    </row>
    <row r="46" spans="1:12" s="1" customFormat="1" ht="12.75">
      <c r="A46" s="1" t="s">
        <v>45</v>
      </c>
      <c r="B46" s="9">
        <f>SUM(B3:B44)</f>
        <v>84.99999999999999</v>
      </c>
      <c r="C46" s="9">
        <f>SUM(C3:C44)</f>
        <v>2550</v>
      </c>
      <c r="D46" s="9">
        <f>SUM(D3:D44)</f>
        <v>30600</v>
      </c>
      <c r="E46" s="9">
        <f>SUM(E3:E44)</f>
        <v>306000</v>
      </c>
      <c r="F46" s="11">
        <f>E46/$E$46</f>
        <v>1</v>
      </c>
      <c r="H46" s="9">
        <f>SUM(H3:H44)</f>
        <v>185.02777777777783</v>
      </c>
      <c r="I46" s="9">
        <f>SUM(I3:I44)</f>
        <v>5550.833333333334</v>
      </c>
      <c r="J46" s="9">
        <f>SUM(J3:J44)</f>
        <v>66610</v>
      </c>
      <c r="K46" s="9">
        <f>SUM(K3:K44)</f>
        <v>666100</v>
      </c>
      <c r="L46" s="11">
        <f>K46/$K$46</f>
        <v>1</v>
      </c>
    </row>
    <row r="47" spans="1:12" ht="12.75">
      <c r="A47" t="s">
        <v>2</v>
      </c>
      <c r="B47">
        <f>C47/30</f>
        <v>33.333333333333336</v>
      </c>
      <c r="C47" s="2">
        <f>D47/12</f>
        <v>1000</v>
      </c>
      <c r="D47" s="8">
        <v>12000</v>
      </c>
      <c r="E47" s="2"/>
      <c r="F47" s="13">
        <f>D47/D48</f>
        <v>0.28169014084507044</v>
      </c>
      <c r="H47">
        <f>I47/30</f>
        <v>88.88888888888889</v>
      </c>
      <c r="I47" s="2">
        <f>J47/12</f>
        <v>2666.6666666666665</v>
      </c>
      <c r="J47" s="4">
        <v>32000</v>
      </c>
      <c r="K47" s="2"/>
      <c r="L47" s="13">
        <f>J47/J48</f>
        <v>0.32451069871209814</v>
      </c>
    </row>
    <row r="48" spans="1:12" s="1" customFormat="1" ht="12.75">
      <c r="A48" s="1" t="s">
        <v>47</v>
      </c>
      <c r="B48" s="9"/>
      <c r="C48" s="9"/>
      <c r="D48" s="14">
        <f>D46+D47</f>
        <v>42600</v>
      </c>
      <c r="E48" s="9"/>
      <c r="F48" s="7"/>
      <c r="H48" s="9"/>
      <c r="I48" s="9"/>
      <c r="J48" s="14">
        <f>J46+J47</f>
        <v>98610</v>
      </c>
      <c r="K48" s="9"/>
      <c r="L48" s="10"/>
    </row>
    <row r="49" spans="2:12" s="1" customFormat="1" ht="12.75">
      <c r="B49" s="9"/>
      <c r="C49" s="9"/>
      <c r="D49" s="9"/>
      <c r="E49" s="9"/>
      <c r="F49" s="7"/>
      <c r="H49" s="9"/>
      <c r="I49" s="9"/>
      <c r="J49" s="9"/>
      <c r="K49" s="9"/>
      <c r="L49" s="10"/>
    </row>
    <row r="50" spans="1:12" ht="12.75">
      <c r="A50" t="s">
        <v>44</v>
      </c>
      <c r="B50"/>
      <c r="C50" s="2">
        <f>D50/12</f>
        <v>83.33333333333333</v>
      </c>
      <c r="D50" s="8">
        <v>1000</v>
      </c>
      <c r="E50" s="2"/>
      <c r="F50" s="17">
        <f>D50/$D$58</f>
        <v>0.01890359168241966</v>
      </c>
      <c r="H50"/>
      <c r="I50" s="2">
        <f>J50/12</f>
        <v>166.66666666666666</v>
      </c>
      <c r="J50" s="4">
        <v>2000</v>
      </c>
      <c r="K50" s="2"/>
      <c r="L50" s="17">
        <f>J50/$D$58</f>
        <v>0.03780718336483932</v>
      </c>
    </row>
    <row r="51" spans="1:12" ht="12.75">
      <c r="A51" t="s">
        <v>43</v>
      </c>
      <c r="B51"/>
      <c r="C51" s="2">
        <f>D51/12</f>
        <v>41.666666666666664</v>
      </c>
      <c r="D51" s="8">
        <v>500</v>
      </c>
      <c r="E51" s="2"/>
      <c r="F51" s="17">
        <f aca="true" t="shared" si="13" ref="F51:F56">D51/$D$58</f>
        <v>0.00945179584120983</v>
      </c>
      <c r="H51"/>
      <c r="I51" s="2">
        <f>J51/12</f>
        <v>125</v>
      </c>
      <c r="J51" s="4">
        <v>1500</v>
      </c>
      <c r="K51" s="2"/>
      <c r="L51" s="17">
        <f aca="true" t="shared" si="14" ref="L51:L56">J51/$D$58</f>
        <v>0.02835538752362949</v>
      </c>
    </row>
    <row r="52" spans="1:12" ht="12.75">
      <c r="A52" t="s">
        <v>51</v>
      </c>
      <c r="B52"/>
      <c r="C52" s="2">
        <f>D52/12</f>
        <v>250</v>
      </c>
      <c r="D52" s="8">
        <v>3000</v>
      </c>
      <c r="E52" s="2"/>
      <c r="F52" s="17">
        <f>D52/$D$58</f>
        <v>0.05671077504725898</v>
      </c>
      <c r="H52"/>
      <c r="I52" s="2">
        <f>J52/12</f>
        <v>500</v>
      </c>
      <c r="J52" s="4">
        <v>6000</v>
      </c>
      <c r="K52" s="2"/>
      <c r="L52" s="17">
        <f>J52/$D$58</f>
        <v>0.11342155009451796</v>
      </c>
    </row>
    <row r="53" spans="1:12" ht="12.75">
      <c r="A53" t="s">
        <v>25</v>
      </c>
      <c r="C53" s="2">
        <f>D53/12</f>
        <v>250</v>
      </c>
      <c r="D53" s="8">
        <v>3000</v>
      </c>
      <c r="E53" s="2"/>
      <c r="F53" s="17">
        <f t="shared" si="13"/>
        <v>0.05671077504725898</v>
      </c>
      <c r="I53" s="2">
        <f>J53/12</f>
        <v>666.6666666666666</v>
      </c>
      <c r="J53" s="4">
        <v>8000</v>
      </c>
      <c r="K53" s="2"/>
      <c r="L53" s="17">
        <f t="shared" si="14"/>
        <v>0.15122873345935728</v>
      </c>
    </row>
    <row r="54" spans="1:12" ht="12.75">
      <c r="A54" t="s">
        <v>48</v>
      </c>
      <c r="B54"/>
      <c r="C54" s="2">
        <f>D54/12</f>
        <v>41.666666666666664</v>
      </c>
      <c r="D54" s="8">
        <v>500</v>
      </c>
      <c r="E54" s="2"/>
      <c r="F54" s="17">
        <f t="shared" si="13"/>
        <v>0.00945179584120983</v>
      </c>
      <c r="H54"/>
      <c r="I54" s="2">
        <f>J54/12</f>
        <v>41.583333333333336</v>
      </c>
      <c r="J54" s="4">
        <v>499</v>
      </c>
      <c r="K54" s="2"/>
      <c r="L54" s="17">
        <f t="shared" si="14"/>
        <v>0.009432892249527411</v>
      </c>
    </row>
    <row r="55" spans="1:12" ht="12.75">
      <c r="A55" t="s">
        <v>46</v>
      </c>
      <c r="B55"/>
      <c r="C55" s="2">
        <f>D55/12</f>
        <v>25</v>
      </c>
      <c r="D55" s="8">
        <v>300</v>
      </c>
      <c r="E55" s="2"/>
      <c r="F55" s="17">
        <f t="shared" si="13"/>
        <v>0.005671077504725898</v>
      </c>
      <c r="H55"/>
      <c r="I55" s="2">
        <f>J55/12</f>
        <v>41.666666666666664</v>
      </c>
      <c r="J55" s="4">
        <v>500</v>
      </c>
      <c r="K55" s="2"/>
      <c r="L55" s="17">
        <f t="shared" si="14"/>
        <v>0.00945179584120983</v>
      </c>
    </row>
    <row r="56" spans="1:12" ht="12.75">
      <c r="A56" t="s">
        <v>0</v>
      </c>
      <c r="B56"/>
      <c r="C56" s="2">
        <f>D56/12</f>
        <v>166.66666666666666</v>
      </c>
      <c r="D56" s="8">
        <v>2000</v>
      </c>
      <c r="E56" s="2"/>
      <c r="F56" s="17">
        <f t="shared" si="13"/>
        <v>0.03780718336483932</v>
      </c>
      <c r="H56"/>
      <c r="I56" s="2">
        <f>J56/12</f>
        <v>250</v>
      </c>
      <c r="J56" s="4">
        <v>3000</v>
      </c>
      <c r="K56" s="2"/>
      <c r="L56" s="17">
        <f t="shared" si="14"/>
        <v>0.05671077504725898</v>
      </c>
    </row>
    <row r="58" spans="1:11" ht="12.75">
      <c r="A58" t="s">
        <v>49</v>
      </c>
      <c r="C58" s="9">
        <f>D58/13.5</f>
        <v>3918.5185185185187</v>
      </c>
      <c r="D58" s="15">
        <f>SUM(D50:D56)+D48</f>
        <v>52900</v>
      </c>
      <c r="E58" s="9"/>
      <c r="I58" s="9">
        <f>J58/13.5</f>
        <v>8896.962962962964</v>
      </c>
      <c r="J58" s="15">
        <f>SUM(J50:J56)+J48</f>
        <v>120109</v>
      </c>
      <c r="K58" s="9"/>
    </row>
    <row r="60" spans="1:11" ht="12.75">
      <c r="A60" s="1" t="s">
        <v>41</v>
      </c>
      <c r="B60" s="9"/>
      <c r="C60" s="9"/>
      <c r="D60" s="16">
        <f>D58/1700</f>
        <v>31.11764705882353</v>
      </c>
      <c r="E60" s="1"/>
      <c r="F60" s="1"/>
      <c r="G60" s="1"/>
      <c r="H60" s="9"/>
      <c r="I60" s="9"/>
      <c r="J60" s="18">
        <f>J58/1700</f>
        <v>70.65235294117647</v>
      </c>
      <c r="K60" s="1"/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der Chef</Manager>
  <Company>im Unntergang befindlich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Planung</dc:title>
  <dc:subject>Geld</dc:subject>
  <dc:creator>Brüllvogel Nummer 5</dc:creator>
  <cp:keywords/>
  <dc:description/>
  <cp:lastModifiedBy>compaq</cp:lastModifiedBy>
  <dcterms:modified xsi:type="dcterms:W3CDTF">2007-05-26T14:42:29Z</dcterms:modified>
  <cp:category/>
  <cp:version/>
  <cp:contentType/>
  <cp:contentStatus/>
</cp:coreProperties>
</file>