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580" windowHeight="8070" tabRatio="287" activeTab="0"/>
  </bookViews>
  <sheets>
    <sheet name="P4095 calculation spread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<sst xmlns="http://schemas.openxmlformats.org/spreadsheetml/2006/main" count="83" uniqueCount="67">
  <si>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Abbr.</t>
  </si>
  <si>
    <t>Description</t>
  </si>
  <si>
    <t>Unity</t>
  </si>
  <si>
    <t>[H]</t>
  </si>
  <si>
    <t>inductivity of antenna</t>
  </si>
  <si>
    <t>quality factor</t>
  </si>
  <si>
    <t>[-]</t>
  </si>
  <si>
    <t>P4095 transceiver:</t>
  </si>
  <si>
    <t>ground</t>
  </si>
  <si>
    <t>[V]</t>
  </si>
  <si>
    <t>power supply</t>
  </si>
  <si>
    <t>ohmic resistance</t>
  </si>
  <si>
    <t>antenna current</t>
  </si>
  <si>
    <t>[F]</t>
  </si>
  <si>
    <t>[A]</t>
  </si>
  <si>
    <t>divider capacity</t>
  </si>
  <si>
    <t>[Hz]</t>
  </si>
  <si>
    <t>resonance capacity</t>
  </si>
  <si>
    <t>division factor</t>
  </si>
  <si>
    <t>antenna driver resistor</t>
  </si>
  <si>
    <t>max. antenna supply current</t>
  </si>
  <si>
    <t>serial resistor</t>
  </si>
  <si>
    <t>minimum sensitivity</t>
  </si>
  <si>
    <t>Inputs</t>
  </si>
  <si>
    <r>
      <t>f</t>
    </r>
    <r>
      <rPr>
        <vertAlign val="subscript"/>
        <sz val="9"/>
        <rFont val="Arial"/>
        <family val="2"/>
      </rPr>
      <t>0</t>
    </r>
  </si>
  <si>
    <r>
      <t>V</t>
    </r>
    <r>
      <rPr>
        <vertAlign val="subscript"/>
        <sz val="9"/>
        <rFont val="Arial"/>
        <family val="2"/>
      </rPr>
      <t>DD</t>
    </r>
  </si>
  <si>
    <r>
      <t>V</t>
    </r>
    <r>
      <rPr>
        <vertAlign val="subscript"/>
        <sz val="9"/>
        <rFont val="Arial"/>
        <family val="2"/>
      </rPr>
      <t>SS</t>
    </r>
  </si>
  <si>
    <r>
      <t>I</t>
    </r>
    <r>
      <rPr>
        <vertAlign val="subscript"/>
        <sz val="9"/>
        <rFont val="Arial"/>
        <family val="2"/>
      </rPr>
      <t>DDon</t>
    </r>
  </si>
  <si>
    <r>
      <t>L</t>
    </r>
    <r>
      <rPr>
        <vertAlign val="subscript"/>
        <sz val="9"/>
        <rFont val="Arial"/>
        <family val="2"/>
      </rPr>
      <t>R</t>
    </r>
  </si>
  <si>
    <r>
      <t>Q</t>
    </r>
    <r>
      <rPr>
        <vertAlign val="subscript"/>
        <sz val="9"/>
        <rFont val="Arial"/>
        <family val="2"/>
      </rPr>
      <t>R</t>
    </r>
  </si>
  <si>
    <r>
      <t>[</t>
    </r>
    <r>
      <rPr>
        <sz val="9"/>
        <rFont val="Symbol"/>
        <family val="1"/>
      </rPr>
      <t>W</t>
    </r>
    <r>
      <rPr>
        <sz val="9"/>
        <rFont val="Arial"/>
        <family val="0"/>
      </rPr>
      <t>]</t>
    </r>
  </si>
  <si>
    <r>
      <t>R</t>
    </r>
    <r>
      <rPr>
        <vertAlign val="subscript"/>
        <sz val="9"/>
        <rFont val="Arial"/>
        <family val="2"/>
      </rPr>
      <t>AD</t>
    </r>
  </si>
  <si>
    <r>
      <t>R</t>
    </r>
    <r>
      <rPr>
        <vertAlign val="subscript"/>
        <sz val="9"/>
        <rFont val="Arial"/>
        <family val="2"/>
      </rPr>
      <t>ANT_R</t>
    </r>
  </si>
  <si>
    <r>
      <t>R</t>
    </r>
    <r>
      <rPr>
        <vertAlign val="subscript"/>
        <sz val="9"/>
        <rFont val="Arial"/>
        <family val="2"/>
      </rPr>
      <t>SER</t>
    </r>
  </si>
  <si>
    <r>
      <t>I</t>
    </r>
    <r>
      <rPr>
        <vertAlign val="subscript"/>
        <sz val="9"/>
        <rFont val="Arial"/>
        <family val="2"/>
      </rPr>
      <t>ANT</t>
    </r>
  </si>
  <si>
    <r>
      <t>C</t>
    </r>
    <r>
      <rPr>
        <vertAlign val="subscript"/>
        <sz val="9"/>
        <rFont val="Arial"/>
        <family val="2"/>
      </rPr>
      <t>0</t>
    </r>
  </si>
  <si>
    <r>
      <t>C</t>
    </r>
    <r>
      <rPr>
        <vertAlign val="subscript"/>
        <sz val="9"/>
        <rFont val="Arial"/>
        <family val="2"/>
      </rPr>
      <t>DV1</t>
    </r>
  </si>
  <si>
    <r>
      <t>C</t>
    </r>
    <r>
      <rPr>
        <vertAlign val="subscript"/>
        <sz val="9"/>
        <rFont val="Arial"/>
        <family val="2"/>
      </rPr>
      <t>DV2</t>
    </r>
  </si>
  <si>
    <r>
      <t>C</t>
    </r>
    <r>
      <rPr>
        <vertAlign val="subscript"/>
        <sz val="9"/>
        <rFont val="Arial"/>
        <family val="2"/>
      </rPr>
      <t>RES</t>
    </r>
  </si>
  <si>
    <r>
      <t>d</t>
    </r>
    <r>
      <rPr>
        <vertAlign val="subscript"/>
        <sz val="9"/>
        <rFont val="Arial"/>
        <family val="2"/>
      </rPr>
      <t>C</t>
    </r>
  </si>
  <si>
    <r>
      <t>V</t>
    </r>
    <r>
      <rPr>
        <vertAlign val="subscript"/>
        <sz val="9"/>
        <rFont val="Arial"/>
        <family val="2"/>
      </rPr>
      <t>SENSE</t>
    </r>
  </si>
  <si>
    <r>
      <t>V</t>
    </r>
    <r>
      <rPr>
        <vertAlign val="subscript"/>
        <sz val="9"/>
        <rFont val="Arial"/>
        <family val="2"/>
      </rPr>
      <t>DEMOD_IN_max</t>
    </r>
  </si>
  <si>
    <t>From P4095 datasheet:</t>
  </si>
  <si>
    <r>
      <t>res. cap. = f(f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, L</t>
    </r>
    <r>
      <rPr>
        <vertAlign val="subscript"/>
        <sz val="9"/>
        <rFont val="Arial"/>
        <family val="2"/>
      </rPr>
      <t>ANT</t>
    </r>
    <r>
      <rPr>
        <sz val="9"/>
        <rFont val="Arial"/>
        <family val="0"/>
      </rPr>
      <t>)</t>
    </r>
  </si>
  <si>
    <t>Results 1</t>
  </si>
  <si>
    <t>Results 2</t>
  </si>
  <si>
    <t>Results 3</t>
  </si>
  <si>
    <t>voltage on DEMOD_IN pin</t>
  </si>
  <si>
    <t>Enter your antenna inductivity</t>
  </si>
  <si>
    <t>Enter your antenna quality factor</t>
  </si>
  <si>
    <t>Enter your power supply values</t>
  </si>
  <si>
    <t>Adjust this resistor value to adjust the antenna current</t>
  </si>
  <si>
    <t>Adjust Cdv1 to control division factor</t>
  </si>
  <si>
    <t>frequency of operation</t>
  </si>
  <si>
    <t>required resonance capacitor value</t>
  </si>
  <si>
    <t>This value helps choosing Cres (D22)</t>
  </si>
  <si>
    <t>Enter the resonance capacitor value (rounded from E12)</t>
  </si>
  <si>
    <r>
      <t>Max. ant. voltage = f(d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,V</t>
    </r>
    <r>
      <rPr>
        <vertAlign val="subscript"/>
        <sz val="9"/>
        <rFont val="Arial"/>
        <family val="2"/>
      </rPr>
      <t>DEMOD_IN_max</t>
    </r>
    <r>
      <rPr>
        <sz val="9"/>
        <rFont val="Arial"/>
        <family val="0"/>
      </rPr>
      <t>)</t>
    </r>
  </si>
  <si>
    <r>
      <t>antenna voltage  = f(I</t>
    </r>
    <r>
      <rPr>
        <vertAlign val="subscript"/>
        <sz val="9"/>
        <rFont val="Arial"/>
        <family val="2"/>
      </rPr>
      <t>ANT</t>
    </r>
    <r>
      <rPr>
        <sz val="9"/>
        <rFont val="Arial"/>
        <family val="0"/>
      </rPr>
      <t>)</t>
    </r>
  </si>
  <si>
    <r>
      <t>DEMOD_IN voltage=f(V</t>
    </r>
    <r>
      <rPr>
        <vertAlign val="subscript"/>
        <sz val="9"/>
        <rFont val="Arial"/>
        <family val="2"/>
      </rPr>
      <t>antpp</t>
    </r>
    <r>
      <rPr>
        <sz val="9"/>
        <rFont val="Arial"/>
        <family val="0"/>
      </rPr>
      <t>,C</t>
    </r>
    <r>
      <rPr>
        <vertAlign val="subscript"/>
        <sz val="9"/>
        <rFont val="Arial"/>
        <family val="2"/>
      </rPr>
      <t>dv1</t>
    </r>
    <r>
      <rPr>
        <sz val="9"/>
        <rFont val="Arial"/>
        <family val="0"/>
      </rPr>
      <t>,C</t>
    </r>
    <r>
      <rPr>
        <vertAlign val="subscript"/>
        <sz val="9"/>
        <rFont val="Arial"/>
        <family val="2"/>
      </rPr>
      <t>dv2</t>
    </r>
    <r>
      <rPr>
        <sz val="9"/>
        <rFont val="Arial"/>
        <family val="0"/>
      </rPr>
      <t>)</t>
    </r>
  </si>
  <si>
    <r>
      <t>V</t>
    </r>
    <r>
      <rPr>
        <vertAlign val="subscript"/>
        <sz val="9"/>
        <rFont val="Arial"/>
        <family val="2"/>
      </rPr>
      <t>ANT_max(pp)</t>
    </r>
  </si>
  <si>
    <r>
      <t>V</t>
    </r>
    <r>
      <rPr>
        <vertAlign val="subscript"/>
        <sz val="9"/>
        <rFont val="Arial"/>
        <family val="2"/>
      </rPr>
      <t>ANT(pp)</t>
    </r>
  </si>
  <si>
    <r>
      <t>V</t>
    </r>
    <r>
      <rPr>
        <vertAlign val="subscript"/>
        <sz val="9"/>
        <rFont val="Arial"/>
        <family val="2"/>
      </rPr>
      <t>demod_in(pp)</t>
    </r>
  </si>
  <si>
    <t>DEMOD_IN voltgage max.</t>
  </si>
  <si>
    <t>Final antenna resonant frequency</t>
  </si>
  <si>
    <t>Antenna resonant frequency</t>
  </si>
  <si>
    <t>Enter the driving frequency of the reader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</si>
</sst>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4" fillId="0" borderId="0" xfId="0" applyNumberFormat="1" applyFont="1" applyAlignment="1" applyProtection="1">
      <alignment horizontal="right"/>
      <protection locked="0"/>
    </xf>
    <xf numFmtId="11" fontId="4" fillId="0" borderId="0" xfId="0" applyNumberFormat="1" applyFont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11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123825</xdr:rowOff>
    </xdr:from>
    <xdr:to>
      <xdr:col>4</xdr:col>
      <xdr:colOff>628650</xdr:colOff>
      <xdr:row>0</xdr:row>
      <xdr:rowOff>438150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38275" y="123825"/>
          <a:ext cx="3181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P4095 calculation spreadsheet</a:t>
          </a:r>
        </a:p>
      </xdr:txBody>
    </xdr:sp>
    <xdr:clientData/>
  </xdr:twoCellAnchor>
  <xdr:twoCellAnchor>
    <xdr:from>
      <xdr:col>0</xdr:col>
      <xdr:colOff>590550</xdr:colOff>
      <xdr:row>0</xdr:row>
      <xdr:rowOff>533400</xdr:rowOff>
    </xdr:from>
    <xdr:to>
      <xdr:col>7</xdr:col>
      <xdr:colOff>228600</xdr:colOff>
      <xdr:row>0</xdr:row>
      <xdr:rowOff>533400</xdr:rowOff>
    </xdr:to>
    <xdr:sp>
      <xdr:nvSpPr>
        <xdr:cNvPr id="2" name="Line 5"/>
        <xdr:cNvSpPr>
          <a:spLocks/>
        </xdr:cNvSpPr>
      </xdr:nvSpPr>
      <xdr:spPr>
        <a:xfrm flipV="1">
          <a:off x="590550" y="5334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390525</xdr:rowOff>
    </xdr:from>
    <xdr:to>
      <xdr:col>7</xdr:col>
      <xdr:colOff>228600</xdr:colOff>
      <xdr:row>0</xdr:row>
      <xdr:rowOff>571500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010150" y="390525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V1.0, 14-9-2000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3" sqref="D23"/>
    </sheetView>
  </sheetViews>
  <sheetFormatPr defaultColWidth="11.421875" defaultRowHeight="12.75"/>
  <cols>
    <col min="1" max="1" width="29.28125" style="0" customWidth="1"/>
    <col min="2" max="2" width="12.00390625" style="0" customWidth="1"/>
    <col min="3" max="3" width="7.140625" style="1" customWidth="1"/>
    <col min="4" max="4" width="11.421875" style="1" customWidth="1"/>
    <col min="5" max="5" width="10.00390625" style="1" customWidth="1"/>
    <col min="6" max="6" width="10.28125" style="0" customWidth="1"/>
    <col min="7" max="7" width="10.00390625" style="0" customWidth="1"/>
    <col min="8" max="8" width="3.57421875" style="0" customWidth="1"/>
  </cols>
  <sheetData>
    <row r="1" spans="1:8" ht="51" customHeight="1">
      <c r="A1" s="2"/>
      <c r="B1" s="2"/>
      <c r="C1" s="3"/>
      <c r="D1" s="3"/>
      <c r="E1" s="3"/>
      <c r="F1" s="2"/>
      <c r="G1" s="2"/>
      <c r="H1" s="2"/>
    </row>
    <row r="2" spans="1:8" s="6" customFormat="1" ht="6" customHeight="1">
      <c r="A2" s="4"/>
      <c r="B2" s="4"/>
      <c r="C2" s="5"/>
      <c r="D2" s="5"/>
      <c r="E2" s="5"/>
      <c r="F2" s="4"/>
      <c r="G2" s="4"/>
      <c r="H2" s="5"/>
    </row>
    <row r="3" spans="1:8" s="9" customFormat="1" ht="12.75" thickBot="1">
      <c r="A3" s="7" t="s">
        <v>1</v>
      </c>
      <c r="B3" s="21" t="s">
        <v>0</v>
      </c>
      <c r="C3" s="22" t="s">
        <v>2</v>
      </c>
      <c r="D3" s="22" t="s">
        <v>23</v>
      </c>
      <c r="E3" s="22" t="s">
        <v>44</v>
      </c>
      <c r="F3" s="22" t="s">
        <v>45</v>
      </c>
      <c r="G3" s="22" t="s">
        <v>46</v>
      </c>
      <c r="H3" s="8"/>
    </row>
    <row r="4" spans="3:5" s="10" customFormat="1" ht="12">
      <c r="C4" s="11"/>
      <c r="D4" s="11"/>
      <c r="E4" s="11"/>
    </row>
    <row r="5" spans="1:5" s="10" customFormat="1" ht="12">
      <c r="A5" s="12" t="s">
        <v>7</v>
      </c>
      <c r="C5" s="11"/>
      <c r="D5" s="11"/>
      <c r="E5" s="11"/>
    </row>
    <row r="6" spans="1:9" s="13" customFormat="1" ht="13.5">
      <c r="A6" s="13" t="s">
        <v>53</v>
      </c>
      <c r="B6" s="10" t="s">
        <v>24</v>
      </c>
      <c r="C6" s="11" t="s">
        <v>16</v>
      </c>
      <c r="D6" s="32">
        <v>125000</v>
      </c>
      <c r="E6" s="15"/>
      <c r="I6" s="12" t="s">
        <v>66</v>
      </c>
    </row>
    <row r="7" spans="1:9" s="10" customFormat="1" ht="13.5">
      <c r="A7" s="10" t="s">
        <v>10</v>
      </c>
      <c r="B7" s="10" t="s">
        <v>25</v>
      </c>
      <c r="C7" s="11" t="s">
        <v>9</v>
      </c>
      <c r="D7" s="33">
        <v>5</v>
      </c>
      <c r="E7" s="15"/>
      <c r="I7" s="12" t="s">
        <v>50</v>
      </c>
    </row>
    <row r="8" spans="1:5" s="10" customFormat="1" ht="13.5">
      <c r="A8" s="10" t="s">
        <v>8</v>
      </c>
      <c r="B8" s="10" t="s">
        <v>26</v>
      </c>
      <c r="C8" s="11" t="s">
        <v>9</v>
      </c>
      <c r="D8" s="33">
        <v>0</v>
      </c>
      <c r="E8" s="15"/>
    </row>
    <row r="9" spans="1:5" s="10" customFormat="1" ht="12">
      <c r="A9" s="12"/>
      <c r="C9" s="11"/>
      <c r="D9" s="33"/>
      <c r="E9" s="15"/>
    </row>
    <row r="10" spans="1:9" s="10" customFormat="1" ht="13.5">
      <c r="A10" s="10" t="s">
        <v>4</v>
      </c>
      <c r="B10" s="10" t="s">
        <v>28</v>
      </c>
      <c r="C10" s="11" t="s">
        <v>3</v>
      </c>
      <c r="D10" s="34">
        <v>9E-05</v>
      </c>
      <c r="E10" s="15"/>
      <c r="I10" s="12" t="s">
        <v>48</v>
      </c>
    </row>
    <row r="11" spans="1:9" s="10" customFormat="1" ht="13.5">
      <c r="A11" s="10" t="s">
        <v>5</v>
      </c>
      <c r="B11" s="10" t="s">
        <v>29</v>
      </c>
      <c r="C11" s="11" t="s">
        <v>6</v>
      </c>
      <c r="D11" s="33">
        <v>40</v>
      </c>
      <c r="E11" s="15"/>
      <c r="I11" s="12" t="s">
        <v>49</v>
      </c>
    </row>
    <row r="12" spans="1:9" s="10" customFormat="1" ht="13.5">
      <c r="A12" s="10" t="s">
        <v>43</v>
      </c>
      <c r="B12" s="10" t="s">
        <v>35</v>
      </c>
      <c r="C12" s="11" t="s">
        <v>13</v>
      </c>
      <c r="D12" s="24"/>
      <c r="E12" s="14">
        <f>1/(((2*PI()*D6)^2)*D10)</f>
        <v>1.8012654869748938E-08</v>
      </c>
      <c r="I12" s="10" t="s">
        <v>54</v>
      </c>
    </row>
    <row r="13" spans="3:9" s="10" customFormat="1" ht="12">
      <c r="C13" s="11"/>
      <c r="D13" s="24"/>
      <c r="E13" s="14"/>
      <c r="I13" s="10" t="s">
        <v>55</v>
      </c>
    </row>
    <row r="14" spans="1:5" s="10" customFormat="1" ht="13.5">
      <c r="A14" s="10" t="s">
        <v>11</v>
      </c>
      <c r="B14" s="10" t="s">
        <v>32</v>
      </c>
      <c r="C14" s="11" t="s">
        <v>30</v>
      </c>
      <c r="D14" s="33"/>
      <c r="E14" s="17">
        <f>(2*PI()*D6*D10)/D11</f>
        <v>1.7671458676442586</v>
      </c>
    </row>
    <row r="15" spans="1:9" s="10" customFormat="1" ht="13.5">
      <c r="A15" s="10" t="s">
        <v>21</v>
      </c>
      <c r="B15" s="10" t="s">
        <v>33</v>
      </c>
      <c r="C15" s="11" t="s">
        <v>30</v>
      </c>
      <c r="D15" s="23">
        <v>33</v>
      </c>
      <c r="E15" s="15"/>
      <c r="I15" s="31" t="s">
        <v>51</v>
      </c>
    </row>
    <row r="16" spans="1:6" s="10" customFormat="1" ht="14.25" thickBot="1">
      <c r="A16" s="10" t="s">
        <v>12</v>
      </c>
      <c r="B16" s="10" t="s">
        <v>34</v>
      </c>
      <c r="C16" s="11" t="s">
        <v>14</v>
      </c>
      <c r="D16" s="33"/>
      <c r="E16" s="16"/>
      <c r="F16" s="20">
        <f>(4/PI())*(D7-D8)/(E14+D15+2*D31)</f>
        <v>0.12064699765350465</v>
      </c>
    </row>
    <row r="17" spans="1:12" s="10" customFormat="1" ht="14.25" thickTop="1">
      <c r="A17" s="10" t="s">
        <v>57</v>
      </c>
      <c r="B17" s="10" t="s">
        <v>60</v>
      </c>
      <c r="C17" s="11" t="s">
        <v>9</v>
      </c>
      <c r="D17" s="33"/>
      <c r="E17" s="11"/>
      <c r="F17" s="18">
        <f>E24*D30</f>
        <v>131.6595744680851</v>
      </c>
      <c r="I17" s="25" t="str">
        <f>+IF(F17&gt;G18,"ok: capacitive divider is fulfiling maximum","WARNING: voltage divider does not fulfil maximum")</f>
        <v>ok: capacitive divider is fulfiling maximum</v>
      </c>
      <c r="J17" s="26"/>
      <c r="K17" s="26"/>
      <c r="L17" s="27"/>
    </row>
    <row r="18" spans="1:12" s="10" customFormat="1" ht="13.5">
      <c r="A18" s="10" t="s">
        <v>58</v>
      </c>
      <c r="B18" s="10" t="s">
        <v>61</v>
      </c>
      <c r="C18" s="11" t="s">
        <v>9</v>
      </c>
      <c r="D18" s="33"/>
      <c r="E18" s="11"/>
      <c r="G18" s="18">
        <f>F16/(PI()*D6*E12)</f>
        <v>17.056067467766184</v>
      </c>
      <c r="I18" s="28" t="s">
        <v>47</v>
      </c>
      <c r="J18" s="29"/>
      <c r="K18" s="29"/>
      <c r="L18" s="30"/>
    </row>
    <row r="19" spans="1:12" s="10" customFormat="1" ht="14.25" thickBot="1">
      <c r="A19" s="10" t="s">
        <v>59</v>
      </c>
      <c r="B19" s="10" t="s">
        <v>62</v>
      </c>
      <c r="C19" s="11"/>
      <c r="D19" s="33"/>
      <c r="E19" s="11"/>
      <c r="G19" s="18">
        <f>G18/E24</f>
        <v>0.5181869237136462</v>
      </c>
      <c r="I19" s="28">
        <f>+IF(F17&gt;G18,"","Please adjust Cdv1 and Cdv2 values")</f>
      </c>
      <c r="J19" s="29"/>
      <c r="K19" s="29"/>
      <c r="L19" s="30"/>
    </row>
    <row r="20" spans="3:12" s="10" customFormat="1" ht="12.75" thickTop="1">
      <c r="C20" s="11"/>
      <c r="D20" s="33"/>
      <c r="E20" s="11"/>
      <c r="I20" s="26"/>
      <c r="J20" s="26"/>
      <c r="K20" s="26"/>
      <c r="L20" s="26"/>
    </row>
    <row r="21" spans="1:9" s="10" customFormat="1" ht="13.5">
      <c r="A21" s="10" t="s">
        <v>15</v>
      </c>
      <c r="B21" s="10" t="s">
        <v>36</v>
      </c>
      <c r="C21" s="11" t="s">
        <v>13</v>
      </c>
      <c r="D21" s="24">
        <v>4.7E-11</v>
      </c>
      <c r="E21" s="15"/>
      <c r="I21" s="31" t="s">
        <v>52</v>
      </c>
    </row>
    <row r="22" spans="1:9" s="10" customFormat="1" ht="13.5">
      <c r="A22" s="10" t="s">
        <v>15</v>
      </c>
      <c r="B22" s="10" t="s">
        <v>37</v>
      </c>
      <c r="C22" s="11" t="s">
        <v>13</v>
      </c>
      <c r="D22" s="24">
        <v>1.5E-09</v>
      </c>
      <c r="E22" s="15"/>
      <c r="I22" s="31" t="s">
        <v>52</v>
      </c>
    </row>
    <row r="23" spans="1:9" s="10" customFormat="1" ht="13.5">
      <c r="A23" s="10" t="s">
        <v>17</v>
      </c>
      <c r="B23" s="10" t="s">
        <v>38</v>
      </c>
      <c r="C23" s="11" t="s">
        <v>13</v>
      </c>
      <c r="D23" s="24">
        <v>1.96E-08</v>
      </c>
      <c r="E23" s="15"/>
      <c r="I23" s="12" t="s">
        <v>56</v>
      </c>
    </row>
    <row r="24" spans="1:5" s="10" customFormat="1" ht="13.5">
      <c r="A24" s="10" t="s">
        <v>18</v>
      </c>
      <c r="B24" s="10" t="s">
        <v>39</v>
      </c>
      <c r="C24" s="11" t="s">
        <v>6</v>
      </c>
      <c r="D24" s="23"/>
      <c r="E24" s="17">
        <f>(D21+D22)/D21</f>
        <v>32.91489361702128</v>
      </c>
    </row>
    <row r="25" spans="1:9" s="10" customFormat="1" ht="13.5">
      <c r="A25" s="10" t="s">
        <v>65</v>
      </c>
      <c r="B25" s="10" t="s">
        <v>24</v>
      </c>
      <c r="C25" s="11" t="s">
        <v>16</v>
      </c>
      <c r="D25" s="24"/>
      <c r="E25" s="14">
        <f>1/(2*PI()*SQRT((D23+((D21*D22)/(D21+D22)))*D10))</f>
        <v>119692.38944319122</v>
      </c>
      <c r="I25" s="10" t="s">
        <v>64</v>
      </c>
    </row>
    <row r="26" spans="3:5" s="10" customFormat="1" ht="12">
      <c r="C26" s="11"/>
      <c r="D26" s="19"/>
      <c r="E26" s="17"/>
    </row>
    <row r="27" spans="1:5" s="10" customFormat="1" ht="12">
      <c r="A27" s="12" t="s">
        <v>42</v>
      </c>
      <c r="C27" s="11"/>
      <c r="D27" s="19"/>
      <c r="E27" s="17"/>
    </row>
    <row r="28" spans="1:5" s="10" customFormat="1" ht="13.5">
      <c r="A28" s="10" t="s">
        <v>20</v>
      </c>
      <c r="B28" s="10" t="s">
        <v>27</v>
      </c>
      <c r="C28" s="11" t="s">
        <v>14</v>
      </c>
      <c r="D28" s="11">
        <v>0.01</v>
      </c>
      <c r="E28" s="15"/>
    </row>
    <row r="29" spans="1:5" s="10" customFormat="1" ht="13.5">
      <c r="A29" s="10" t="s">
        <v>22</v>
      </c>
      <c r="B29" s="10" t="s">
        <v>40</v>
      </c>
      <c r="C29" s="11" t="s">
        <v>9</v>
      </c>
      <c r="D29" s="11">
        <v>0.00085</v>
      </c>
      <c r="E29" s="11"/>
    </row>
    <row r="30" spans="1:5" s="10" customFormat="1" ht="13.5">
      <c r="A30" s="10" t="s">
        <v>63</v>
      </c>
      <c r="B30" s="10" t="s">
        <v>41</v>
      </c>
      <c r="C30" s="11" t="s">
        <v>9</v>
      </c>
      <c r="D30" s="19">
        <v>4</v>
      </c>
      <c r="E30" s="11"/>
    </row>
    <row r="31" spans="1:5" s="10" customFormat="1" ht="13.5">
      <c r="A31" s="10" t="s">
        <v>19</v>
      </c>
      <c r="B31" s="10" t="s">
        <v>31</v>
      </c>
      <c r="C31" s="11" t="s">
        <v>30</v>
      </c>
      <c r="D31" s="19">
        <v>9</v>
      </c>
      <c r="E31" s="14"/>
    </row>
  </sheetData>
  <sheetProtection password="E94A" sheet="1" objects="1" scenarios="1"/>
  <printOptions/>
  <pageMargins left="0.78" right="0.33" top="0.984251969" bottom="0.984251969" header="0.4921259845" footer="0.4921259845"/>
  <pageSetup horizontalDpi="600" verticalDpi="600" orientation="portrait" paperSize="9" r:id="rId4"/>
  <headerFooter alignWithMargins="0">
    <oddFooter>&amp;L&amp;9http://www.emmarin.com&amp;C&amp;9Copyright 2000 (c) by EM Microelectronic-Marin SA&amp;R&amp;9page &amp;P of &amp;N</oddFooter>
  </headerFooter>
  <drawing r:id="rId3"/>
  <legacyDrawing r:id="rId2"/>
  <oleObjects>
    <oleObject progId="MSPhotoEd.3" shapeId="1631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 Microelectronic-Marin SA</Company>
  <HyperlinkBase>http://www.emmarin.ch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P4095 calculation spreadsheet</dc:title>
  <dc:subject>RFID transceiver</dc:subject>
  <dc:creator>Roz Thierry</dc:creator>
  <cp:keywords/>
  <dc:description/>
  <cp:lastModifiedBy>guenzel</cp:lastModifiedBy>
  <cp:lastPrinted>2000-06-27T10:39:05Z</cp:lastPrinted>
  <dcterms:created xsi:type="dcterms:W3CDTF">2000-05-12T07:12:32Z</dcterms:created>
  <dcterms:modified xsi:type="dcterms:W3CDTF">2007-09-19T09:59:13Z</dcterms:modified>
  <cp:category/>
  <cp:version/>
  <cp:contentType/>
  <cp:contentStatus/>
</cp:coreProperties>
</file>