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<sst xmlns="http://schemas.openxmlformats.org/spreadsheetml/2006/main" count="31" uniqueCount="25">
  <si>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Basiswiderstand:</t>
  </si>
  <si>
    <t>U Sensor + R:</t>
  </si>
  <si>
    <t>VADC:</t>
  </si>
  <si>
    <t>Volt</t>
  </si>
  <si>
    <t>ADC-Bits:</t>
  </si>
  <si>
    <t>Bits</t>
  </si>
  <si>
    <t>1 ADC Bit V:</t>
  </si>
  <si>
    <t>Temperatur</t>
  </si>
  <si>
    <t>R</t>
  </si>
  <si>
    <t>R GES</t>
  </si>
  <si>
    <t>I</t>
  </si>
  <si>
    <t>U x</t>
  </si>
  <si>
    <t>ADC</t>
  </si>
  <si>
    <t>Arbeitsbereich</t>
  </si>
  <si>
    <t>Arbeitsbereich =</t>
  </si>
  <si>
    <t>bis</t>
  </si>
  <si>
    <t>Grad Celsius</t>
  </si>
  <si>
    <t>ADC=</t>
  </si>
  <si>
    <t>R =</t>
  </si>
  <si>
    <t>Ohm</t>
  </si>
  <si>
    <t>0 abgezogen=</t>
  </si>
  <si>
    <t>ADC BITS</t>
  </si>
  <si>
    <t>1ADC entspricht:</t>
  </si>
  <si>
    <t>°C</t>
  </si>
  <si>
    <t>1Ohm entspricht: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</si>
</sst>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0"/>
    <numFmt numFmtId="166" formatCode="0.000000"/>
    <numFmt numFmtId="167" formatCode="0.000"/>
    <numFmt numFmtId="168" formatCode="0.00000000000000000000"/>
    <numFmt numFmtId="169" formatCode="0.000000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3">
      <selection activeCell="G37" sqref="G37"/>
    </sheetView>
  </sheetViews>
  <sheetFormatPr defaultColWidth="12.57421875" defaultRowHeight="12.75"/>
  <cols>
    <col min="1" max="1" width="18.28125" style="1" customWidth="1"/>
    <col min="2" max="2" width="24.7109375" style="1" customWidth="1"/>
    <col min="3" max="3" width="13.57421875" style="1" customWidth="1"/>
    <col min="4" max="4" width="13.421875" style="1" customWidth="1"/>
    <col min="5" max="6" width="11.57421875" style="1" customWidth="1"/>
    <col min="7" max="7" width="12.7109375" style="1" customWidth="1"/>
    <col min="8" max="16384" width="11.57421875" style="1" customWidth="1"/>
  </cols>
  <sheetData>
    <row r="1" spans="1:7" ht="12.75">
      <c r="A1" s="2" t="s">
        <v>0</v>
      </c>
      <c r="B1" s="3">
        <v>2652</v>
      </c>
      <c r="C1" s="2" t="s">
        <v>1</v>
      </c>
      <c r="D1" s="3">
        <v>5</v>
      </c>
      <c r="E1" s="2" t="s">
        <v>2</v>
      </c>
      <c r="F1" s="3">
        <v>5</v>
      </c>
      <c r="G1" s="1" t="s">
        <v>3</v>
      </c>
    </row>
    <row r="2" spans="5:7" ht="12.75">
      <c r="E2" s="2" t="s">
        <v>4</v>
      </c>
      <c r="F2" s="3">
        <v>10</v>
      </c>
      <c r="G2" s="1" t="s">
        <v>5</v>
      </c>
    </row>
    <row r="3" spans="5:7" ht="12.75">
      <c r="E3" s="2" t="s">
        <v>6</v>
      </c>
      <c r="F3" s="4">
        <f>($F$1/((2^$F$2)-1))</f>
        <v>0.004887585532746823</v>
      </c>
      <c r="G3" s="1" t="s">
        <v>3</v>
      </c>
    </row>
    <row r="4" spans="1:6" ht="12.75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</row>
    <row r="5" spans="1:6" ht="12.75">
      <c r="A5" s="1">
        <v>-55</v>
      </c>
      <c r="B5" s="1">
        <v>980</v>
      </c>
      <c r="C5" s="1">
        <f>$B$1+B5</f>
        <v>3632</v>
      </c>
      <c r="D5" s="6">
        <f>$D$1/C5</f>
        <v>0.0013766519823788547</v>
      </c>
      <c r="E5" s="7">
        <f>($D$1/C5)*B5</f>
        <v>1.3491189427312775</v>
      </c>
      <c r="F5" s="1">
        <f>E5/($F$1/((2^$F$2)-1))</f>
        <v>276.02973568281936</v>
      </c>
    </row>
    <row r="6" spans="1:6" ht="12.75">
      <c r="A6" s="1">
        <v>-50</v>
      </c>
      <c r="B6" s="1">
        <v>1030</v>
      </c>
      <c r="C6" s="1">
        <f>$B$1+B6</f>
        <v>3682</v>
      </c>
      <c r="D6" s="6">
        <f>$D$1/C6</f>
        <v>0.0013579576317218902</v>
      </c>
      <c r="E6" s="7">
        <f>($D$1/C6)*B6</f>
        <v>1.398696360673547</v>
      </c>
      <c r="F6" s="1">
        <f>E6/($F$1/((2^$F$2)-1))</f>
        <v>286.1732753938077</v>
      </c>
    </row>
    <row r="7" spans="1:6" ht="12.75">
      <c r="A7" s="1">
        <v>-40</v>
      </c>
      <c r="B7" s="1">
        <v>1135</v>
      </c>
      <c r="C7" s="1">
        <f>$B$1+B7</f>
        <v>3787</v>
      </c>
      <c r="D7" s="6">
        <f>$D$1/C7</f>
        <v>0.0013203063110641669</v>
      </c>
      <c r="E7" s="7">
        <f>($D$1/C7)*B7</f>
        <v>1.4985476630578294</v>
      </c>
      <c r="F7" s="1">
        <f>E7/($F$1/((2^$F$2)-1))</f>
        <v>306.6028518616319</v>
      </c>
    </row>
    <row r="8" spans="1:6" ht="12.75">
      <c r="A8" s="1">
        <v>-30</v>
      </c>
      <c r="B8" s="1">
        <v>1247</v>
      </c>
      <c r="C8" s="1">
        <f>$B$1+B8</f>
        <v>3899</v>
      </c>
      <c r="D8" s="6">
        <f>$D$1/C8</f>
        <v>0.0012823800974608873</v>
      </c>
      <c r="E8" s="7">
        <f>($D$1/C8)*B8</f>
        <v>1.5991279815337265</v>
      </c>
      <c r="F8" s="1">
        <f>E8/($F$1/((2^$F$2)-1))</f>
        <v>327.18158502180046</v>
      </c>
    </row>
    <row r="9" spans="1:6" ht="12.75">
      <c r="A9" s="1">
        <v>-20</v>
      </c>
      <c r="B9" s="1">
        <v>1367</v>
      </c>
      <c r="C9" s="1">
        <f>$B$1+B9</f>
        <v>4019</v>
      </c>
      <c r="D9" s="6">
        <f>$D$1/C9</f>
        <v>0.001244090569793481</v>
      </c>
      <c r="E9" s="7">
        <f>($D$1/C9)*B9</f>
        <v>1.7006718089076887</v>
      </c>
      <c r="F9" s="1">
        <f>E9/($F$1/((2^$F$2)-1))</f>
        <v>347.9574521025131</v>
      </c>
    </row>
    <row r="10" spans="1:6" ht="12.75">
      <c r="A10" s="1">
        <v>-10</v>
      </c>
      <c r="B10" s="1">
        <v>1495</v>
      </c>
      <c r="C10" s="1">
        <f>$B$1+B10</f>
        <v>4147</v>
      </c>
      <c r="D10" s="6">
        <f>$D$1/C10</f>
        <v>0.0012056908608632747</v>
      </c>
      <c r="E10" s="7">
        <f>($D$1/C10)*B10</f>
        <v>1.8025078369905956</v>
      </c>
      <c r="F10" s="1">
        <f>E10/($F$1/((2^$F$2)-1))</f>
        <v>368.7931034482759</v>
      </c>
    </row>
    <row r="11" spans="1:6" ht="12.75">
      <c r="A11" s="8">
        <v>0</v>
      </c>
      <c r="B11" s="8">
        <v>1630</v>
      </c>
      <c r="C11" s="8">
        <f>$B$1+B11</f>
        <v>4282</v>
      </c>
      <c r="D11" s="9">
        <f>$D$1/C11</f>
        <v>0.0011676786548341896</v>
      </c>
      <c r="E11" s="10">
        <f>($D$1/C11)*B11</f>
        <v>1.903316207379729</v>
      </c>
      <c r="F11" s="8">
        <f>E11/($F$1/((2^$F$2)-1))</f>
        <v>389.41849602989254</v>
      </c>
    </row>
    <row r="12" spans="1:6" ht="12.75">
      <c r="A12" s="8">
        <v>10</v>
      </c>
      <c r="B12" s="8">
        <v>1772</v>
      </c>
      <c r="C12" s="8">
        <f>$B$1+B12</f>
        <v>4424</v>
      </c>
      <c r="D12" s="9">
        <f>$D$1/C12</f>
        <v>0.0011301989150090416</v>
      </c>
      <c r="E12" s="10">
        <f>($D$1/C12)*B12</f>
        <v>2.0027124773960217</v>
      </c>
      <c r="F12" s="8">
        <f>E12/($F$1/((2^$F$2)-1))</f>
        <v>409.75497287522603</v>
      </c>
    </row>
    <row r="13" spans="1:6" ht="12.75">
      <c r="A13" s="8">
        <v>20</v>
      </c>
      <c r="B13" s="8">
        <v>1922</v>
      </c>
      <c r="C13" s="8">
        <f>$B$1+B13</f>
        <v>4574</v>
      </c>
      <c r="D13" s="9">
        <f>$D$1/C13</f>
        <v>0.0010931351114997813</v>
      </c>
      <c r="E13" s="10">
        <f>($D$1/C13)*B13</f>
        <v>2.1010056843025797</v>
      </c>
      <c r="F13" s="8">
        <f>E13/($F$1/((2^$F$2)-1))</f>
        <v>429.8657630083078</v>
      </c>
    </row>
    <row r="14" spans="1:6" ht="12.75">
      <c r="A14" s="8">
        <v>25</v>
      </c>
      <c r="B14" s="8">
        <v>2000</v>
      </c>
      <c r="C14" s="8">
        <f>$B$1+B14</f>
        <v>4652</v>
      </c>
      <c r="D14" s="9">
        <f>$D$1/C14</f>
        <v>0.0010748065348237317</v>
      </c>
      <c r="E14" s="10">
        <f>($D$1/C14)*B14</f>
        <v>2.1496130696474633</v>
      </c>
      <c r="F14" s="8">
        <f>E14/($F$1/((2^$F$2)-1))</f>
        <v>439.810834049871</v>
      </c>
    </row>
    <row r="15" spans="1:7" ht="12.75">
      <c r="A15" s="8">
        <v>30</v>
      </c>
      <c r="B15" s="8">
        <v>2080</v>
      </c>
      <c r="C15" s="8">
        <f>$B$1+B15</f>
        <v>4732</v>
      </c>
      <c r="D15" s="9">
        <f>$D$1/C15</f>
        <v>0.0010566356720202875</v>
      </c>
      <c r="E15" s="10">
        <f>($D$1/C15)*B15</f>
        <v>2.197802197802198</v>
      </c>
      <c r="F15" s="8">
        <f>E15/($F$1/((2^$F$2)-1))</f>
        <v>449.6703296703297</v>
      </c>
      <c r="G15" s="1" t="s">
        <v>13</v>
      </c>
    </row>
    <row r="16" spans="1:6" ht="12.75">
      <c r="A16" s="8">
        <v>40</v>
      </c>
      <c r="B16" s="8">
        <v>2245</v>
      </c>
      <c r="C16" s="8">
        <f>$B$1+B16</f>
        <v>4897</v>
      </c>
      <c r="D16" s="9">
        <f>$D$1/C16</f>
        <v>0.0010210332856851133</v>
      </c>
      <c r="E16" s="10">
        <f>($D$1/C16)*B16</f>
        <v>2.2922197263630792</v>
      </c>
      <c r="F16" s="8">
        <f>E16/($F$1/((2^$F$2)-1))</f>
        <v>468.988156013886</v>
      </c>
    </row>
    <row r="17" spans="1:6" ht="12.75">
      <c r="A17" s="8">
        <v>50</v>
      </c>
      <c r="B17" s="8">
        <v>2417</v>
      </c>
      <c r="C17" s="8">
        <f>$B$1+B17</f>
        <v>5069</v>
      </c>
      <c r="D17" s="9">
        <f>$D$1/C17</f>
        <v>0.0009863878477017164</v>
      </c>
      <c r="E17" s="10">
        <f>($D$1/C17)*B17</f>
        <v>2.3840994278950483</v>
      </c>
      <c r="F17" s="8">
        <f>E17/($F$1/((2^$F$2)-1))</f>
        <v>487.7867429473269</v>
      </c>
    </row>
    <row r="18" spans="1:6" ht="12.75">
      <c r="A18" s="8">
        <v>60</v>
      </c>
      <c r="B18" s="8">
        <v>2597</v>
      </c>
      <c r="C18" s="8">
        <f>$B$1+B18</f>
        <v>5249</v>
      </c>
      <c r="D18" s="9">
        <f>$D$1/C18</f>
        <v>0.0009525623928367308</v>
      </c>
      <c r="E18" s="10">
        <f>($D$1/C18)*B18</f>
        <v>2.47380453419699</v>
      </c>
      <c r="F18" s="8">
        <f>E18/($F$1/((2^$F$2)-1))</f>
        <v>506.1404076967042</v>
      </c>
    </row>
    <row r="19" spans="1:6" ht="12.75">
      <c r="A19" s="8">
        <v>70</v>
      </c>
      <c r="B19" s="8">
        <v>2785</v>
      </c>
      <c r="C19" s="8">
        <f>$B$1+B19</f>
        <v>5437</v>
      </c>
      <c r="D19" s="9">
        <f>$D$1/C19</f>
        <v>0.0009196247930844216</v>
      </c>
      <c r="E19" s="10">
        <f>($D$1/C19)*B19</f>
        <v>2.561155048740114</v>
      </c>
      <c r="F19" s="8">
        <f>E19/($F$1/((2^$F$2)-1))</f>
        <v>524.0123229722274</v>
      </c>
    </row>
    <row r="20" spans="1:6" ht="12.75">
      <c r="A20" s="8">
        <v>80</v>
      </c>
      <c r="B20" s="8">
        <v>2980</v>
      </c>
      <c r="C20" s="8">
        <f>$B$1+B20</f>
        <v>5632</v>
      </c>
      <c r="D20" s="9">
        <f>$D$1/C20</f>
        <v>0.0008877840909090909</v>
      </c>
      <c r="E20" s="10">
        <f>($D$1/C20)*B20</f>
        <v>2.645596590909091</v>
      </c>
      <c r="F20" s="8">
        <f>E20/($F$1/((2^$F$2)-1))</f>
        <v>541.2890625</v>
      </c>
    </row>
    <row r="21" spans="1:6" ht="12.75">
      <c r="A21" s="1">
        <v>90</v>
      </c>
      <c r="B21" s="1">
        <v>3182</v>
      </c>
      <c r="C21" s="1">
        <f>$B$1+B21</f>
        <v>5834</v>
      </c>
      <c r="D21" s="6">
        <f>$D$1/C21</f>
        <v>0.0008570449091532396</v>
      </c>
      <c r="E21" s="7">
        <f>($D$1/C21)*B21</f>
        <v>2.7271169009256084</v>
      </c>
      <c r="F21" s="1">
        <f>E21/($F$1/((2^$F$2)-1))</f>
        <v>557.9681179293794</v>
      </c>
    </row>
    <row r="22" spans="1:6" ht="12.75">
      <c r="A22" s="1">
        <v>100</v>
      </c>
      <c r="B22" s="1">
        <v>3392</v>
      </c>
      <c r="C22" s="1">
        <f>$B$1+B22</f>
        <v>6044</v>
      </c>
      <c r="D22" s="6">
        <f>$D$1/C22</f>
        <v>0.0008272667107875579</v>
      </c>
      <c r="E22" s="7">
        <f>($D$1/C22)*B22</f>
        <v>2.8060886829913967</v>
      </c>
      <c r="F22" s="1">
        <f>E22/($F$1/((2^$F$2)-1))</f>
        <v>574.1257445400398</v>
      </c>
    </row>
    <row r="23" spans="1:6" ht="12.75">
      <c r="A23" s="1">
        <v>110</v>
      </c>
      <c r="B23" s="1">
        <v>3607</v>
      </c>
      <c r="C23" s="1">
        <f>$B$1+B23</f>
        <v>6259</v>
      </c>
      <c r="D23" s="6">
        <f>$D$1/C23</f>
        <v>0.0007988496564946477</v>
      </c>
      <c r="E23" s="7">
        <f>($D$1/C23)*B23</f>
        <v>2.8814507109761944</v>
      </c>
      <c r="F23" s="1">
        <f>E23/($F$1/((2^$F$2)-1))</f>
        <v>589.5448154657294</v>
      </c>
    </row>
    <row r="24" spans="1:6" ht="12.75">
      <c r="A24" s="1">
        <v>120</v>
      </c>
      <c r="B24" s="1">
        <v>3817</v>
      </c>
      <c r="C24" s="1">
        <f>$B$1+B24</f>
        <v>6469</v>
      </c>
      <c r="D24" s="6">
        <f>$D$1/C24</f>
        <v>0.000772916988715412</v>
      </c>
      <c r="E24" s="7">
        <f>($D$1/C24)*B24</f>
        <v>2.9502241459267275</v>
      </c>
      <c r="F24" s="1">
        <f>E24/($F$1/((2^$F$2)-1))</f>
        <v>603.6158602566085</v>
      </c>
    </row>
    <row r="25" spans="1:6" ht="12.75">
      <c r="A25" s="1">
        <v>125</v>
      </c>
      <c r="B25" s="1">
        <v>3915</v>
      </c>
      <c r="C25" s="1">
        <f>$B$1+B25</f>
        <v>6567</v>
      </c>
      <c r="D25" s="6">
        <f>$D$1/C25</f>
        <v>0.0007613826709304097</v>
      </c>
      <c r="E25" s="7">
        <f>($D$1/C25)*B25</f>
        <v>2.980813156692554</v>
      </c>
      <c r="F25" s="1">
        <f>E25/($F$1/((2^$F$2)-1))</f>
        <v>609.8743718592965</v>
      </c>
    </row>
    <row r="26" spans="1:6" ht="12.75">
      <c r="A26" s="1">
        <v>130</v>
      </c>
      <c r="B26" s="1">
        <v>4008</v>
      </c>
      <c r="C26" s="1">
        <f>$B$1+B26</f>
        <v>6660</v>
      </c>
      <c r="D26" s="6">
        <f>$D$1/C26</f>
        <v>0.0007507507507507507</v>
      </c>
      <c r="E26" s="7">
        <f>($D$1/C26)*B26</f>
        <v>3.009009009009009</v>
      </c>
      <c r="F26" s="1">
        <f>E26/($F$1/((2^$F$2)-1))</f>
        <v>615.6432432432432</v>
      </c>
    </row>
    <row r="27" spans="1:6" ht="12.75">
      <c r="A27" s="1">
        <v>140</v>
      </c>
      <c r="B27" s="1">
        <v>4166</v>
      </c>
      <c r="C27" s="1">
        <f>$B$1+B27</f>
        <v>6818</v>
      </c>
      <c r="D27" s="6">
        <f>$D$1/C27</f>
        <v>0.0007333528894103843</v>
      </c>
      <c r="E27" s="7">
        <f>($D$1/C27)*B27</f>
        <v>3.055148137283661</v>
      </c>
      <c r="F27" s="1">
        <f>E27/($F$1/((2^$F$2)-1))</f>
        <v>625.083308888237</v>
      </c>
    </row>
    <row r="28" spans="1:6" ht="12.75">
      <c r="A28" s="1">
        <v>150</v>
      </c>
      <c r="B28" s="1">
        <v>4280</v>
      </c>
      <c r="C28" s="1">
        <f>$B$1+B28</f>
        <v>6932</v>
      </c>
      <c r="D28" s="6">
        <f>$D$1/C28</f>
        <v>0.0007212925562608194</v>
      </c>
      <c r="E28" s="7">
        <f>($D$1/C28)*B28</f>
        <v>3.087132140796307</v>
      </c>
      <c r="F28" s="1">
        <f>E28/($F$1/((2^$F$2)-1))</f>
        <v>631.6272360069245</v>
      </c>
    </row>
    <row r="32" spans="1:5" ht="12.75">
      <c r="A32" s="8" t="s">
        <v>14</v>
      </c>
      <c r="B32" s="8">
        <v>0</v>
      </c>
      <c r="C32" s="8" t="s">
        <v>15</v>
      </c>
      <c r="D32" s="8">
        <v>80</v>
      </c>
      <c r="E32" s="8" t="s">
        <v>16</v>
      </c>
    </row>
    <row r="33" spans="1:5" ht="12.75">
      <c r="A33" s="8" t="s">
        <v>17</v>
      </c>
      <c r="B33" s="8">
        <f>F11</f>
        <v>389.41849602989254</v>
      </c>
      <c r="C33" s="8" t="s">
        <v>15</v>
      </c>
      <c r="D33" s="8">
        <f>F20</f>
        <v>541.2890625</v>
      </c>
      <c r="E33" s="8" t="s">
        <v>5</v>
      </c>
    </row>
    <row r="34" spans="1:5" ht="12.75">
      <c r="A34" s="1" t="s">
        <v>18</v>
      </c>
      <c r="B34" s="1">
        <f>B11</f>
        <v>1630</v>
      </c>
      <c r="C34" s="1" t="s">
        <v>15</v>
      </c>
      <c r="D34" s="1">
        <f>B20</f>
        <v>2980</v>
      </c>
      <c r="E34" s="1" t="s">
        <v>19</v>
      </c>
    </row>
    <row r="35" spans="1:5" ht="12.75">
      <c r="A35" s="1" t="s">
        <v>20</v>
      </c>
      <c r="B35" s="1">
        <v>0</v>
      </c>
      <c r="C35" s="1" t="s">
        <v>15</v>
      </c>
      <c r="D35" s="1">
        <f>D33-B33</f>
        <v>151.87056647010746</v>
      </c>
      <c r="E35" s="1" t="s">
        <v>21</v>
      </c>
    </row>
    <row r="36" spans="1:3" ht="12.75">
      <c r="A36" s="1" t="s">
        <v>22</v>
      </c>
      <c r="B36" s="11">
        <f>D32/D35</f>
        <v>0.5267643484805618</v>
      </c>
      <c r="C36" s="1" t="s">
        <v>23</v>
      </c>
    </row>
    <row r="37" spans="1:3" ht="12.75">
      <c r="A37" s="1" t="s">
        <v>24</v>
      </c>
      <c r="B37" s="12">
        <v>0.059259259259259296</v>
      </c>
      <c r="C37" s="1" t="s">
        <v>23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 R</dc:creator>
  <cp:keywords/>
  <dc:description/>
  <cp:lastModifiedBy>F R</cp:lastModifiedBy>
  <dcterms:created xsi:type="dcterms:W3CDTF">2009-03-14T11:16:18Z</dcterms:created>
  <dcterms:modified xsi:type="dcterms:W3CDTF">2009-03-14T14:01:57Z</dcterms:modified>
  <cp:category/>
  <cp:version/>
  <cp:contentType/>
  <cp:contentStatus/>
  <cp:revision>6</cp:revision>
</cp:coreProperties>
</file>