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35" windowWidth="17985" windowHeight="113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<sst xmlns="http://schemas.openxmlformats.org/spreadsheetml/2006/main" count="23" uniqueCount="15">
  <si>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Faktor</t>
  </si>
  <si>
    <t>Hinweis: Bezugswerte dBu = 0,775V und dBV=1V; es werden immer die Spannungen betrachtet, daher immer 20*log(u1/u2)</t>
  </si>
  <si>
    <r>
      <t>dB</t>
    </r>
    <r>
      <rPr>
        <b/>
        <vertAlign val="subscript"/>
        <sz val="11"/>
        <rFont val="Arial"/>
        <family val="2"/>
      </rPr>
      <t>u</t>
    </r>
  </si>
  <si>
    <r>
      <t>V</t>
    </r>
    <r>
      <rPr>
        <b/>
        <vertAlign val="subscript"/>
        <sz val="11"/>
        <rFont val="Arial"/>
        <family val="2"/>
      </rPr>
      <t>RMS</t>
    </r>
  </si>
  <si>
    <r>
      <t>V</t>
    </r>
    <r>
      <rPr>
        <b/>
        <vertAlign val="subscript"/>
        <sz val="11"/>
        <rFont val="Arial"/>
        <family val="2"/>
      </rPr>
      <t>PP</t>
    </r>
  </si>
  <si>
    <r>
      <t>dB</t>
    </r>
    <r>
      <rPr>
        <b/>
        <vertAlign val="subscript"/>
        <sz val="11"/>
        <rFont val="Arial"/>
        <family val="2"/>
      </rPr>
      <t>V</t>
    </r>
  </si>
  <si>
    <r>
      <t>Pegel (dB</t>
    </r>
    <r>
      <rPr>
        <vertAlign val="subscript"/>
        <sz val="11"/>
        <rFont val="Arial"/>
        <family val="2"/>
      </rPr>
      <t>u</t>
    </r>
    <r>
      <rPr>
        <sz val="11"/>
        <rFont val="Arial"/>
        <family val="2"/>
      </rPr>
      <t>)</t>
    </r>
  </si>
  <si>
    <r>
      <t>Pegel (dB</t>
    </r>
    <r>
      <rPr>
        <vertAlign val="subscript"/>
        <sz val="11"/>
        <rFont val="Arial"/>
        <family val="2"/>
      </rPr>
      <t>V</t>
    </r>
    <r>
      <rPr>
        <sz val="11"/>
        <rFont val="Arial"/>
        <family val="2"/>
      </rPr>
      <t>)</t>
    </r>
  </si>
  <si>
    <r>
      <t>V</t>
    </r>
    <r>
      <rPr>
        <vertAlign val="subscript"/>
        <sz val="11"/>
        <rFont val="Arial"/>
        <family val="2"/>
      </rPr>
      <t>RMS</t>
    </r>
  </si>
  <si>
    <r>
      <t>V</t>
    </r>
    <r>
      <rPr>
        <vertAlign val="subscript"/>
        <sz val="11"/>
        <rFont val="Arial"/>
        <family val="2"/>
      </rPr>
      <t>PP</t>
    </r>
  </si>
  <si>
    <r>
      <t>dB</t>
    </r>
    <r>
      <rPr>
        <b/>
        <sz val="11"/>
        <rFont val="Arial"/>
        <family val="2"/>
      </rPr>
      <t>- Rechner</t>
    </r>
  </si>
  <si>
    <t>Eingabe</t>
  </si>
  <si>
    <t>Berechnung</t>
  </si>
  <si>
    <t xml:space="preserve">Pegel </t>
  </si>
  <si>
    <t>Bezugsrech.</t>
  </si>
</sst>
</file>

<file path=xl/styles.xml><?xml version="1.0" encoding="utf-8"?>
<styleSheet xmlns="http://schemas.openxmlformats.org/spreadsheetml/2006/main">
  <numFmts count="12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00"/>
  </numFmts>
  <fonts count="7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vertAlign val="subscript"/>
      <sz val="11"/>
      <name val="Arial"/>
      <family val="2"/>
    </font>
    <font>
      <b/>
      <sz val="11"/>
      <color indexed="12"/>
      <name val="Arial"/>
      <family val="2"/>
    </font>
    <font>
      <vertAlign val="subscript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13</xdr:row>
      <xdr:rowOff>9525</xdr:rowOff>
    </xdr:from>
    <xdr:to>
      <xdr:col>11</xdr:col>
      <xdr:colOff>657225</xdr:colOff>
      <xdr:row>13</xdr:row>
      <xdr:rowOff>219075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905125"/>
          <a:ext cx="638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704850</xdr:colOff>
      <xdr:row>13</xdr:row>
      <xdr:rowOff>9525</xdr:rowOff>
    </xdr:from>
    <xdr:to>
      <xdr:col>12</xdr:col>
      <xdr:colOff>495300</xdr:colOff>
      <xdr:row>13</xdr:row>
      <xdr:rowOff>219075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2905125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542925</xdr:colOff>
      <xdr:row>13</xdr:row>
      <xdr:rowOff>9525</xdr:rowOff>
    </xdr:from>
    <xdr:to>
      <xdr:col>13</xdr:col>
      <xdr:colOff>238125</xdr:colOff>
      <xdr:row>13</xdr:row>
      <xdr:rowOff>219075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91525" y="2905125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13</xdr:row>
      <xdr:rowOff>9525</xdr:rowOff>
    </xdr:from>
    <xdr:to>
      <xdr:col>13</xdr:col>
      <xdr:colOff>828675</xdr:colOff>
      <xdr:row>13</xdr:row>
      <xdr:rowOff>219075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01125" y="2905125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53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K17" sqref="K17"/>
    </sheetView>
  </sheetViews>
  <sheetFormatPr defaultColWidth="11.00390625" defaultRowHeight="14.25"/>
  <cols>
    <col min="1" max="1" width="4.125" style="7" bestFit="1" customWidth="1"/>
    <col min="2" max="2" width="9.375" style="17" bestFit="1" customWidth="1"/>
    <col min="3" max="3" width="10.375" style="7" bestFit="1" customWidth="1"/>
    <col min="4" max="4" width="5.00390625" style="18" bestFit="1" customWidth="1"/>
    <col min="5" max="5" width="9.375" style="17" bestFit="1" customWidth="1"/>
    <col min="6" max="6" width="4.25390625" style="7" bestFit="1" customWidth="1"/>
    <col min="7" max="8" width="10.375" style="7" bestFit="1" customWidth="1"/>
    <col min="9" max="9" width="5.375" style="7" bestFit="1" customWidth="1"/>
    <col min="11" max="11" width="12.00390625" style="0" customWidth="1"/>
    <col min="12" max="16" width="11.375" style="0" customWidth="1"/>
  </cols>
  <sheetData>
    <row r="1" spans="1:14" ht="15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ht="15">
      <c r="A2" s="8"/>
    </row>
    <row r="3" spans="1:17" s="16" customFormat="1" ht="18" customHeight="1">
      <c r="A3" s="9" t="s">
        <v>2</v>
      </c>
      <c r="B3" s="10" t="s">
        <v>3</v>
      </c>
      <c r="C3" s="9" t="s">
        <v>4</v>
      </c>
      <c r="D3" s="11" t="s">
        <v>5</v>
      </c>
      <c r="E3" s="12" t="s">
        <v>0</v>
      </c>
      <c r="F3" s="15" t="s">
        <v>5</v>
      </c>
      <c r="G3" s="14" t="s">
        <v>3</v>
      </c>
      <c r="H3" s="13" t="s">
        <v>4</v>
      </c>
      <c r="I3" s="13" t="s">
        <v>2</v>
      </c>
      <c r="K3" s="40" t="s">
        <v>11</v>
      </c>
      <c r="L3" s="41" t="s">
        <v>12</v>
      </c>
      <c r="Q3" s="35"/>
    </row>
    <row r="4" spans="1:9" ht="18" customHeight="1">
      <c r="A4" s="2">
        <v>-30</v>
      </c>
      <c r="B4" s="19">
        <f>0.775*10^(A4/20)</f>
        <v>0.024507651866304932</v>
      </c>
      <c r="C4" s="19">
        <f>B4*2*SQRT(2)</f>
        <v>0.06931810730249346</v>
      </c>
      <c r="D4" s="3">
        <f aca="true" t="shared" si="0" ref="D4:D49">20*LOG(B4/1,10)</f>
        <v>-32.213965949873796</v>
      </c>
      <c r="E4" s="4">
        <f>ROUND(B4/0.775,2)</f>
        <v>0.03</v>
      </c>
      <c r="F4" s="5">
        <v>-30</v>
      </c>
      <c r="G4" s="20">
        <f>1*10^(F4/20)</f>
        <v>0.031622776601683784</v>
      </c>
      <c r="H4" s="20">
        <f>G4*2*SQRT(2)</f>
        <v>0.08944271909999157</v>
      </c>
      <c r="I4" s="6">
        <f>20*LOG(G4/0.775,10)</f>
        <v>-27.786034050126208</v>
      </c>
    </row>
    <row r="5" spans="1:9" s="1" customFormat="1" ht="18" customHeight="1">
      <c r="A5" s="21">
        <f>A4+10</f>
        <v>-20</v>
      </c>
      <c r="B5" s="22">
        <f aca="true" t="shared" si="1" ref="B5:B49">0.775*10^(A5/20)</f>
        <v>0.07750000000000001</v>
      </c>
      <c r="C5" s="22">
        <f aca="true" t="shared" si="2" ref="C5:C49">B5*2*SQRT(2)</f>
        <v>0.2192031021678298</v>
      </c>
      <c r="D5" s="23">
        <f t="shared" si="0"/>
        <v>-22.21396594987379</v>
      </c>
      <c r="E5" s="24">
        <f aca="true" t="shared" si="3" ref="E5:E49">ROUND(B5/0.775,2)</f>
        <v>0.1</v>
      </c>
      <c r="F5" s="25">
        <f>F4+10</f>
        <v>-20</v>
      </c>
      <c r="G5" s="26">
        <f aca="true" t="shared" si="4" ref="G5:G49">1*10^(F5/20)</f>
        <v>0.1</v>
      </c>
      <c r="H5" s="26">
        <f aca="true" t="shared" si="5" ref="H5:H49">G5*2*SQRT(2)</f>
        <v>0.28284271247461906</v>
      </c>
      <c r="I5" s="27">
        <f aca="true" t="shared" si="6" ref="I5:I49">20*LOG(G5/0.775,10)</f>
        <v>-17.786034050126204</v>
      </c>
    </row>
    <row r="6" spans="1:15" ht="18" customHeight="1">
      <c r="A6" s="2">
        <f aca="true" t="shared" si="7" ref="A6:A24">A5+1</f>
        <v>-19</v>
      </c>
      <c r="B6" s="19">
        <f t="shared" si="1"/>
        <v>0.08695643020840214</v>
      </c>
      <c r="C6" s="19">
        <f t="shared" si="2"/>
        <v>0.24594992587254363</v>
      </c>
      <c r="D6" s="3">
        <f t="shared" si="0"/>
        <v>-21.213965949873792</v>
      </c>
      <c r="E6" s="4">
        <f t="shared" si="3"/>
        <v>0.11</v>
      </c>
      <c r="F6" s="5">
        <f aca="true" t="shared" si="8" ref="F6:F24">F5+1</f>
        <v>-19</v>
      </c>
      <c r="G6" s="20">
        <f t="shared" si="4"/>
        <v>0.11220184543019632</v>
      </c>
      <c r="H6" s="20">
        <f t="shared" si="5"/>
        <v>0.31735474306134664</v>
      </c>
      <c r="I6" s="6">
        <f t="shared" si="6"/>
        <v>-16.786034050126204</v>
      </c>
      <c r="K6" s="39" t="s">
        <v>10</v>
      </c>
      <c r="L6" s="16"/>
      <c r="M6" s="16"/>
      <c r="N6" s="16"/>
      <c r="O6" s="16"/>
    </row>
    <row r="7" spans="1:15" ht="18" customHeight="1">
      <c r="A7" s="2">
        <f t="shared" si="7"/>
        <v>-18</v>
      </c>
      <c r="B7" s="19">
        <f t="shared" si="1"/>
        <v>0.09756671941404793</v>
      </c>
      <c r="C7" s="19">
        <f t="shared" si="2"/>
        <v>0.2759603556631939</v>
      </c>
      <c r="D7" s="3">
        <f t="shared" si="0"/>
        <v>-20.213965949873796</v>
      </c>
      <c r="E7" s="4">
        <f t="shared" si="3"/>
        <v>0.13</v>
      </c>
      <c r="F7" s="5">
        <f t="shared" si="8"/>
        <v>-18</v>
      </c>
      <c r="G7" s="20">
        <f t="shared" si="4"/>
        <v>0.12589254117941667</v>
      </c>
      <c r="H7" s="20">
        <f t="shared" si="5"/>
        <v>0.35607787827508885</v>
      </c>
      <c r="I7" s="6">
        <f t="shared" si="6"/>
        <v>-15.786034050126208</v>
      </c>
      <c r="K7" s="38" t="s">
        <v>6</v>
      </c>
      <c r="L7" s="38" t="s">
        <v>7</v>
      </c>
      <c r="M7" s="38" t="s">
        <v>0</v>
      </c>
      <c r="N7" s="37" t="s">
        <v>8</v>
      </c>
      <c r="O7" s="38" t="s">
        <v>9</v>
      </c>
    </row>
    <row r="8" spans="1:15" ht="18" customHeight="1">
      <c r="A8" s="2">
        <f t="shared" si="7"/>
        <v>-17</v>
      </c>
      <c r="B8" s="19">
        <f t="shared" si="1"/>
        <v>0.10947165970826346</v>
      </c>
      <c r="C8" s="19">
        <f t="shared" si="2"/>
        <v>0.30963261170983697</v>
      </c>
      <c r="D8" s="3">
        <f t="shared" si="0"/>
        <v>-19.21396594987379</v>
      </c>
      <c r="E8" s="4">
        <f t="shared" si="3"/>
        <v>0.14</v>
      </c>
      <c r="F8" s="5">
        <f t="shared" si="8"/>
        <v>-17</v>
      </c>
      <c r="G8" s="20">
        <f t="shared" si="4"/>
        <v>0.14125375446227542</v>
      </c>
      <c r="H8" s="20">
        <f t="shared" si="5"/>
        <v>0.399525950593338</v>
      </c>
      <c r="I8" s="6">
        <f t="shared" si="6"/>
        <v>-14.786034050126204</v>
      </c>
      <c r="K8" s="40">
        <v>20</v>
      </c>
      <c r="L8" s="41">
        <f>IF(ISBLANK(K8),"-",20*LOG(N8/1))</f>
        <v>17.786034050126204</v>
      </c>
      <c r="M8" s="41">
        <f>IF(ISBLANK(K8),"-",10^(K8/20))</f>
        <v>10</v>
      </c>
      <c r="N8" s="41">
        <f>IF(ISBLANK(K8),"-",0.775*10^(K8/20))</f>
        <v>7.75</v>
      </c>
      <c r="O8" s="41">
        <f>IF(ISBLANK(K8),"-",N8*2*SQRT(2))</f>
        <v>21.920310216782976</v>
      </c>
    </row>
    <row r="9" spans="1:15" ht="18" customHeight="1">
      <c r="A9" s="2">
        <f t="shared" si="7"/>
        <v>-16</v>
      </c>
      <c r="B9" s="19">
        <f t="shared" si="1"/>
        <v>0.12282922241573627</v>
      </c>
      <c r="C9" s="19">
        <f t="shared" si="2"/>
        <v>0.34741350439215124</v>
      </c>
      <c r="D9" s="3">
        <f t="shared" si="0"/>
        <v>-18.213965949873796</v>
      </c>
      <c r="E9" s="4">
        <f t="shared" si="3"/>
        <v>0.16</v>
      </c>
      <c r="F9" s="5">
        <f t="shared" si="8"/>
        <v>-16</v>
      </c>
      <c r="G9" s="20">
        <f t="shared" si="4"/>
        <v>0.15848931924611132</v>
      </c>
      <c r="H9" s="20">
        <f t="shared" si="5"/>
        <v>0.4482754895382597</v>
      </c>
      <c r="I9" s="6">
        <f t="shared" si="6"/>
        <v>-13.786034050126206</v>
      </c>
      <c r="K9" s="41">
        <f>IF(ISBLANK(L9),"-",20*LOG(N9/0.775))</f>
        <v>22.213965949873792</v>
      </c>
      <c r="L9" s="40">
        <v>20</v>
      </c>
      <c r="M9" s="41">
        <f>IF(ISBLANK(L9),"-",10^(L9/20))</f>
        <v>10</v>
      </c>
      <c r="N9" s="41">
        <f>IF(ISBLANK(L9),"-",1*10^(L9/20))</f>
        <v>10</v>
      </c>
      <c r="O9" s="41">
        <f>IF(ISBLANK(L9),"-",N9*2*SQRT(2))</f>
        <v>28.284271247461902</v>
      </c>
    </row>
    <row r="10" spans="1:15" ht="18" customHeight="1">
      <c r="A10" s="2">
        <f t="shared" si="7"/>
        <v>-15</v>
      </c>
      <c r="B10" s="19">
        <f t="shared" si="1"/>
        <v>0.13781665427801648</v>
      </c>
      <c r="C10" s="19">
        <f t="shared" si="2"/>
        <v>0.3898043632017099</v>
      </c>
      <c r="D10" s="3">
        <f t="shared" si="0"/>
        <v>-17.213965949873796</v>
      </c>
      <c r="E10" s="4">
        <f t="shared" si="3"/>
        <v>0.18</v>
      </c>
      <c r="F10" s="5">
        <f t="shared" si="8"/>
        <v>-15</v>
      </c>
      <c r="G10" s="20">
        <f t="shared" si="4"/>
        <v>0.17782794100389224</v>
      </c>
      <c r="H10" s="20">
        <f t="shared" si="5"/>
        <v>0.502973371873174</v>
      </c>
      <c r="I10" s="6">
        <f t="shared" si="6"/>
        <v>-12.786034050126208</v>
      </c>
      <c r="K10" s="41">
        <f>IF(ISBLANK(N10),"-",20*LOG(N10/0.775))</f>
        <v>0</v>
      </c>
      <c r="L10" s="41">
        <f>IF(ISBLANK(N10),"-",20*LOG(N10/1))</f>
        <v>-2.213965949873794</v>
      </c>
      <c r="M10" s="41">
        <f>IF(ISBLANK(N10),"-",10^(K10/20))</f>
        <v>1</v>
      </c>
      <c r="N10" s="40">
        <v>0.775</v>
      </c>
      <c r="O10" s="41">
        <f>IF(ISBLANK(N10),"-",N10*2*SQRT(2))</f>
        <v>2.1920310216782974</v>
      </c>
    </row>
    <row r="11" spans="1:15" ht="18" customHeight="1">
      <c r="A11" s="2">
        <f t="shared" si="7"/>
        <v>-14</v>
      </c>
      <c r="B11" s="19">
        <f t="shared" si="1"/>
        <v>0.15463282941008816</v>
      </c>
      <c r="C11" s="19">
        <f t="shared" si="2"/>
        <v>0.43736768907974377</v>
      </c>
      <c r="D11" s="3">
        <f t="shared" si="0"/>
        <v>-16.213965949873796</v>
      </c>
      <c r="E11" s="4">
        <f t="shared" si="3"/>
        <v>0.2</v>
      </c>
      <c r="F11" s="5">
        <f t="shared" si="8"/>
        <v>-14</v>
      </c>
      <c r="G11" s="20">
        <f t="shared" si="4"/>
        <v>0.19952623149688795</v>
      </c>
      <c r="H11" s="20">
        <f t="shared" si="5"/>
        <v>0.5643454052641855</v>
      </c>
      <c r="I11" s="6">
        <f t="shared" si="6"/>
        <v>-11.786034050126206</v>
      </c>
      <c r="K11" s="41">
        <f>IF(ISBLANK(O11),"-",20*LOG(N11/0.775))</f>
        <v>2.213965949873794</v>
      </c>
      <c r="L11" s="41">
        <f>IF(ISBLANK(O11),"-",20*LOG(N11/1))</f>
        <v>0</v>
      </c>
      <c r="M11" s="41">
        <f>IF(ISBLANK(O11),"-",10^(L11/20))</f>
        <v>1</v>
      </c>
      <c r="N11" s="41">
        <f>IF(ISBLANK(O11),"-",O11/2/SQRT(2))</f>
        <v>1</v>
      </c>
      <c r="O11" s="40">
        <v>2.8284271247461903</v>
      </c>
    </row>
    <row r="12" spans="1:9" ht="18" customHeight="1">
      <c r="A12" s="2">
        <f t="shared" si="7"/>
        <v>-13</v>
      </c>
      <c r="B12" s="19">
        <f t="shared" si="1"/>
        <v>0.1735008882390463</v>
      </c>
      <c r="C12" s="19">
        <f t="shared" si="2"/>
        <v>0.49073461846287586</v>
      </c>
      <c r="D12" s="3">
        <f t="shared" si="0"/>
        <v>-15.213965949873794</v>
      </c>
      <c r="E12" s="4">
        <f t="shared" si="3"/>
        <v>0.22</v>
      </c>
      <c r="F12" s="5">
        <f t="shared" si="8"/>
        <v>-13</v>
      </c>
      <c r="G12" s="20">
        <f t="shared" si="4"/>
        <v>0.22387211385683392</v>
      </c>
      <c r="H12" s="20">
        <f t="shared" si="5"/>
        <v>0.6332059593069365</v>
      </c>
      <c r="I12" s="6">
        <f t="shared" si="6"/>
        <v>-10.786034050126208</v>
      </c>
    </row>
    <row r="13" spans="1:15" ht="18" customHeight="1">
      <c r="A13" s="2">
        <f t="shared" si="7"/>
        <v>-12</v>
      </c>
      <c r="B13" s="19">
        <f t="shared" si="1"/>
        <v>0.19467119844199246</v>
      </c>
      <c r="C13" s="19">
        <f t="shared" si="2"/>
        <v>0.5506132980801798</v>
      </c>
      <c r="D13" s="3">
        <f t="shared" si="0"/>
        <v>-14.213965949873792</v>
      </c>
      <c r="E13" s="4">
        <f t="shared" si="3"/>
        <v>0.25</v>
      </c>
      <c r="F13" s="5">
        <f t="shared" si="8"/>
        <v>-12</v>
      </c>
      <c r="G13" s="20">
        <f t="shared" si="4"/>
        <v>0.251188643150958</v>
      </c>
      <c r="H13" s="20">
        <f t="shared" si="5"/>
        <v>0.710468771716361</v>
      </c>
      <c r="I13" s="6">
        <f t="shared" si="6"/>
        <v>-9.786034050126204</v>
      </c>
      <c r="L13" s="36"/>
      <c r="M13" s="36"/>
      <c r="N13" s="36"/>
      <c r="O13" s="36"/>
    </row>
    <row r="14" spans="1:16" ht="18" customHeight="1">
      <c r="A14" s="2">
        <f t="shared" si="7"/>
        <v>-11</v>
      </c>
      <c r="B14" s="19">
        <f t="shared" si="1"/>
        <v>0.21842467717299513</v>
      </c>
      <c r="C14" s="19">
        <f t="shared" si="2"/>
        <v>0.6177982816300295</v>
      </c>
      <c r="D14" s="3">
        <f t="shared" si="0"/>
        <v>-13.213965949873794</v>
      </c>
      <c r="E14" s="4">
        <f t="shared" si="3"/>
        <v>0.28</v>
      </c>
      <c r="F14" s="5">
        <f t="shared" si="8"/>
        <v>-11</v>
      </c>
      <c r="G14" s="20">
        <f t="shared" si="4"/>
        <v>0.2818382931264453</v>
      </c>
      <c r="H14" s="20">
        <f t="shared" si="5"/>
        <v>0.7971590730710056</v>
      </c>
      <c r="I14" s="6">
        <f t="shared" si="6"/>
        <v>-8.786034050126206</v>
      </c>
      <c r="K14" s="43" t="s">
        <v>14</v>
      </c>
      <c r="L14" s="44"/>
      <c r="M14" s="45"/>
      <c r="N14" s="46"/>
      <c r="O14" s="36"/>
      <c r="P14" s="1"/>
    </row>
    <row r="15" spans="1:16" s="1" customFormat="1" ht="18" customHeight="1">
      <c r="A15" s="21">
        <f t="shared" si="7"/>
        <v>-10</v>
      </c>
      <c r="B15" s="22">
        <f t="shared" si="1"/>
        <v>0.24507651866304941</v>
      </c>
      <c r="C15" s="22">
        <f t="shared" si="2"/>
        <v>0.6931810730249349</v>
      </c>
      <c r="D15" s="23">
        <f t="shared" si="0"/>
        <v>-12.213965949873792</v>
      </c>
      <c r="E15" s="31">
        <f>ROUND(B15/0.775,2)</f>
        <v>0.32</v>
      </c>
      <c r="F15" s="32">
        <f t="shared" si="8"/>
        <v>-10</v>
      </c>
      <c r="G15" s="33">
        <f t="shared" si="4"/>
        <v>0.31622776601683794</v>
      </c>
      <c r="H15" s="33">
        <f t="shared" si="5"/>
        <v>0.894427190999916</v>
      </c>
      <c r="I15" s="34">
        <f t="shared" si="6"/>
        <v>-7.786034050126204</v>
      </c>
      <c r="K15" s="38" t="s">
        <v>13</v>
      </c>
      <c r="L15" s="38" t="s">
        <v>0</v>
      </c>
      <c r="M15" s="37" t="s">
        <v>8</v>
      </c>
      <c r="N15" s="38" t="s">
        <v>9</v>
      </c>
      <c r="O15" s="36"/>
      <c r="P15"/>
    </row>
    <row r="16" spans="1:15" ht="18" customHeight="1">
      <c r="A16" s="2">
        <f t="shared" si="7"/>
        <v>-9</v>
      </c>
      <c r="B16" s="19">
        <f t="shared" si="1"/>
        <v>0.27498037665602093</v>
      </c>
      <c r="C16" s="19">
        <f t="shared" si="2"/>
        <v>0.7777619561068138</v>
      </c>
      <c r="D16" s="3">
        <f t="shared" si="0"/>
        <v>-11.213965949873796</v>
      </c>
      <c r="E16" s="4">
        <f t="shared" si="3"/>
        <v>0.35</v>
      </c>
      <c r="F16" s="5">
        <f t="shared" si="8"/>
        <v>-9</v>
      </c>
      <c r="G16" s="20">
        <f t="shared" si="4"/>
        <v>0.3548133892335754</v>
      </c>
      <c r="H16" s="20">
        <f t="shared" si="5"/>
        <v>1.0035638143313725</v>
      </c>
      <c r="I16" s="6">
        <f t="shared" si="6"/>
        <v>-6.786034050126206</v>
      </c>
      <c r="K16" s="2">
        <v>20</v>
      </c>
      <c r="L16" s="47">
        <v>10</v>
      </c>
      <c r="M16" s="47">
        <v>10</v>
      </c>
      <c r="N16" s="47">
        <v>28.284271247461902</v>
      </c>
      <c r="O16" s="36"/>
    </row>
    <row r="17" spans="1:15" ht="18" customHeight="1">
      <c r="A17" s="2">
        <f t="shared" si="7"/>
        <v>-8</v>
      </c>
      <c r="B17" s="19">
        <f t="shared" si="1"/>
        <v>0.30853305717896035</v>
      </c>
      <c r="C17" s="19">
        <f t="shared" si="2"/>
        <v>0.8726632678058387</v>
      </c>
      <c r="D17" s="3">
        <f t="shared" si="0"/>
        <v>-10.213965949873794</v>
      </c>
      <c r="E17" s="4">
        <f t="shared" si="3"/>
        <v>0.4</v>
      </c>
      <c r="F17" s="5">
        <f t="shared" si="8"/>
        <v>-8</v>
      </c>
      <c r="G17" s="20">
        <f t="shared" si="4"/>
        <v>0.3981071705534972</v>
      </c>
      <c r="H17" s="20">
        <f t="shared" si="5"/>
        <v>1.1260171197494693</v>
      </c>
      <c r="I17" s="6">
        <f t="shared" si="6"/>
        <v>-5.786034050126208</v>
      </c>
      <c r="K17" s="49">
        <v>10</v>
      </c>
      <c r="L17" s="47">
        <v>3.1622776601683795</v>
      </c>
      <c r="M17" s="47">
        <v>3.1622776601683795</v>
      </c>
      <c r="N17" s="47">
        <v>8.94427190999916</v>
      </c>
      <c r="O17" s="36"/>
    </row>
    <row r="18" spans="1:16" ht="18" customHeight="1">
      <c r="A18" s="2">
        <f t="shared" si="7"/>
        <v>-7</v>
      </c>
      <c r="B18" s="19">
        <f t="shared" si="1"/>
        <v>0.34617978391699644</v>
      </c>
      <c r="C18" s="19">
        <f t="shared" si="2"/>
        <v>0.9791442908696077</v>
      </c>
      <c r="D18" s="3">
        <f t="shared" si="0"/>
        <v>-9.213965949873792</v>
      </c>
      <c r="E18" s="4">
        <f t="shared" si="3"/>
        <v>0.45</v>
      </c>
      <c r="F18" s="5">
        <f t="shared" si="8"/>
        <v>-7</v>
      </c>
      <c r="G18" s="20">
        <f t="shared" si="4"/>
        <v>0.44668359215096315</v>
      </c>
      <c r="H18" s="20">
        <f t="shared" si="5"/>
        <v>1.2634119882188486</v>
      </c>
      <c r="I18" s="6">
        <f t="shared" si="6"/>
        <v>-4.786034050126205</v>
      </c>
      <c r="K18" s="49">
        <f>K17-1</f>
        <v>9</v>
      </c>
      <c r="L18" s="47">
        <v>2.8183829312644537</v>
      </c>
      <c r="M18" s="47">
        <v>2.8183829312644537</v>
      </c>
      <c r="N18" s="47">
        <v>7.971590730710059</v>
      </c>
      <c r="O18" s="36"/>
      <c r="P18" s="1"/>
    </row>
    <row r="19" spans="1:16" s="1" customFormat="1" ht="18" customHeight="1">
      <c r="A19" s="21">
        <f t="shared" si="7"/>
        <v>-6</v>
      </c>
      <c r="B19" s="22">
        <f t="shared" si="1"/>
        <v>0.38842010606113603</v>
      </c>
      <c r="C19" s="22">
        <f t="shared" si="2"/>
        <v>1.0986179637801092</v>
      </c>
      <c r="D19" s="23">
        <f t="shared" si="0"/>
        <v>-8.213965949873792</v>
      </c>
      <c r="E19" s="24">
        <f t="shared" si="3"/>
        <v>0.5</v>
      </c>
      <c r="F19" s="25">
        <f t="shared" si="8"/>
        <v>-6</v>
      </c>
      <c r="G19" s="26">
        <f t="shared" si="4"/>
        <v>0.5011872336272722</v>
      </c>
      <c r="H19" s="26">
        <f t="shared" si="5"/>
        <v>1.4175715661678827</v>
      </c>
      <c r="I19" s="27">
        <f t="shared" si="6"/>
        <v>-3.7860340501262058</v>
      </c>
      <c r="K19" s="49">
        <f aca="true" t="shared" si="9" ref="K19:K36">K18-1</f>
        <v>8</v>
      </c>
      <c r="L19" s="47">
        <v>2.51188643150958</v>
      </c>
      <c r="M19" s="47">
        <v>2.51188643150958</v>
      </c>
      <c r="N19" s="47">
        <v>7.10468771716361</v>
      </c>
      <c r="O19" s="36"/>
      <c r="P19"/>
    </row>
    <row r="20" spans="1:15" ht="18" customHeight="1">
      <c r="A20" s="2">
        <f t="shared" si="7"/>
        <v>-5</v>
      </c>
      <c r="B20" s="19">
        <f t="shared" si="1"/>
        <v>0.43581452702252055</v>
      </c>
      <c r="C20" s="19">
        <f t="shared" si="2"/>
        <v>1.2326696295889286</v>
      </c>
      <c r="D20" s="3">
        <f t="shared" si="0"/>
        <v>-7.213965949873793</v>
      </c>
      <c r="E20" s="4">
        <f t="shared" si="3"/>
        <v>0.56</v>
      </c>
      <c r="F20" s="5">
        <f t="shared" si="8"/>
        <v>-5</v>
      </c>
      <c r="G20" s="20">
        <f t="shared" si="4"/>
        <v>0.5623413251903491</v>
      </c>
      <c r="H20" s="20">
        <f t="shared" si="5"/>
        <v>1.5905414575341015</v>
      </c>
      <c r="I20" s="6">
        <f t="shared" si="6"/>
        <v>-2.7860340501262053</v>
      </c>
      <c r="K20" s="49">
        <f t="shared" si="9"/>
        <v>7</v>
      </c>
      <c r="L20" s="47">
        <v>2.2387211385683394</v>
      </c>
      <c r="M20" s="47">
        <v>2.2387211385683394</v>
      </c>
      <c r="N20" s="47">
        <v>6.332059593069366</v>
      </c>
      <c r="O20" s="36"/>
    </row>
    <row r="21" spans="1:15" ht="18" customHeight="1">
      <c r="A21" s="2">
        <f t="shared" si="7"/>
        <v>-4</v>
      </c>
      <c r="B21" s="19">
        <f t="shared" si="1"/>
        <v>0.4889919419721498</v>
      </c>
      <c r="C21" s="19">
        <f t="shared" si="2"/>
        <v>1.3830780724563436</v>
      </c>
      <c r="D21" s="3">
        <f t="shared" si="0"/>
        <v>-6.213965949873793</v>
      </c>
      <c r="E21" s="4">
        <f t="shared" si="3"/>
        <v>0.63</v>
      </c>
      <c r="F21" s="5">
        <f t="shared" si="8"/>
        <v>-4</v>
      </c>
      <c r="G21" s="20">
        <f t="shared" si="4"/>
        <v>0.6309573444801932</v>
      </c>
      <c r="H21" s="20">
        <f t="shared" si="5"/>
        <v>1.7846168676856045</v>
      </c>
      <c r="I21" s="6">
        <f t="shared" si="6"/>
        <v>-1.7860340501262062</v>
      </c>
      <c r="K21" s="49">
        <f t="shared" si="9"/>
        <v>6</v>
      </c>
      <c r="L21" s="47">
        <v>1.9952623149688795</v>
      </c>
      <c r="M21" s="47">
        <v>1.9952623149688795</v>
      </c>
      <c r="N21" s="47">
        <v>5.6434540526418555</v>
      </c>
      <c r="O21" s="36"/>
    </row>
    <row r="22" spans="1:15" ht="18" customHeight="1">
      <c r="A22" s="2">
        <f t="shared" si="7"/>
        <v>-3</v>
      </c>
      <c r="B22" s="19">
        <f t="shared" si="1"/>
        <v>0.5486579828977068</v>
      </c>
      <c r="C22" s="19">
        <f t="shared" si="2"/>
        <v>1.5518391210364053</v>
      </c>
      <c r="D22" s="3">
        <f t="shared" si="0"/>
        <v>-5.213965949873795</v>
      </c>
      <c r="E22" s="4">
        <f t="shared" si="3"/>
        <v>0.71</v>
      </c>
      <c r="F22" s="5">
        <f t="shared" si="8"/>
        <v>-3</v>
      </c>
      <c r="G22" s="20">
        <f t="shared" si="4"/>
        <v>0.7079457843841379</v>
      </c>
      <c r="H22" s="20">
        <f t="shared" si="5"/>
        <v>2.0023730594018136</v>
      </c>
      <c r="I22" s="6">
        <f t="shared" si="6"/>
        <v>-0.7860340501262064</v>
      </c>
      <c r="K22" s="49">
        <f t="shared" si="9"/>
        <v>5</v>
      </c>
      <c r="L22" s="47">
        <v>1.7782794100389228</v>
      </c>
      <c r="M22" s="47">
        <v>1.7782794100389228</v>
      </c>
      <c r="N22" s="47">
        <v>5.029733718731742</v>
      </c>
      <c r="O22" s="36"/>
    </row>
    <row r="23" spans="1:15" ht="18" customHeight="1">
      <c r="A23" s="2">
        <f t="shared" si="7"/>
        <v>-2</v>
      </c>
      <c r="B23" s="19">
        <f t="shared" si="1"/>
        <v>0.6156043819113182</v>
      </c>
      <c r="C23" s="19">
        <f t="shared" si="2"/>
        <v>1.7411921319105852</v>
      </c>
      <c r="D23" s="3">
        <f t="shared" si="0"/>
        <v>-4.213965949873794</v>
      </c>
      <c r="E23" s="4">
        <f t="shared" si="3"/>
        <v>0.79</v>
      </c>
      <c r="F23" s="5">
        <f t="shared" si="8"/>
        <v>-2</v>
      </c>
      <c r="G23" s="20">
        <f t="shared" si="4"/>
        <v>0.7943282347242815</v>
      </c>
      <c r="H23" s="20">
        <f t="shared" si="5"/>
        <v>2.2466995250459165</v>
      </c>
      <c r="I23" s="6">
        <f t="shared" si="6"/>
        <v>0.21396594987379292</v>
      </c>
      <c r="K23" s="49">
        <f t="shared" si="9"/>
        <v>4</v>
      </c>
      <c r="L23" s="47">
        <v>1.5848931924611136</v>
      </c>
      <c r="M23" s="47">
        <v>1.5848931924611136</v>
      </c>
      <c r="N23" s="47">
        <v>4.482754895382598</v>
      </c>
      <c r="O23" s="36"/>
    </row>
    <row r="24" spans="1:16" ht="18" customHeight="1">
      <c r="A24" s="2">
        <f t="shared" si="7"/>
        <v>-1</v>
      </c>
      <c r="B24" s="19">
        <f t="shared" si="1"/>
        <v>0.6907194770536528</v>
      </c>
      <c r="C24" s="19">
        <f t="shared" si="2"/>
        <v>1.9536497044890553</v>
      </c>
      <c r="D24" s="3">
        <f t="shared" si="0"/>
        <v>-3.213965949873794</v>
      </c>
      <c r="E24" s="4">
        <f t="shared" si="3"/>
        <v>0.89</v>
      </c>
      <c r="F24" s="5">
        <f t="shared" si="8"/>
        <v>-1</v>
      </c>
      <c r="G24" s="20">
        <f t="shared" si="4"/>
        <v>0.8912509381337455</v>
      </c>
      <c r="H24" s="20">
        <f t="shared" si="5"/>
        <v>2.5208383283729745</v>
      </c>
      <c r="I24" s="6">
        <f t="shared" si="6"/>
        <v>1.2139659498737927</v>
      </c>
      <c r="K24" s="49">
        <f t="shared" si="9"/>
        <v>3</v>
      </c>
      <c r="L24" s="47">
        <v>1.4125375446227544</v>
      </c>
      <c r="M24" s="47">
        <v>1.4125375446227544</v>
      </c>
      <c r="N24" s="47">
        <v>3.995259505933381</v>
      </c>
      <c r="O24" s="36"/>
      <c r="P24" s="1"/>
    </row>
    <row r="25" spans="1:16" s="1" customFormat="1" ht="18" customHeight="1">
      <c r="A25" s="21">
        <v>0</v>
      </c>
      <c r="B25" s="22">
        <f t="shared" si="1"/>
        <v>0.775</v>
      </c>
      <c r="C25" s="22">
        <f t="shared" si="2"/>
        <v>2.1920310216782974</v>
      </c>
      <c r="D25" s="23">
        <f t="shared" si="0"/>
        <v>-2.213965949873794</v>
      </c>
      <c r="E25" s="24">
        <f t="shared" si="3"/>
        <v>1</v>
      </c>
      <c r="F25" s="25">
        <v>0</v>
      </c>
      <c r="G25" s="26">
        <f t="shared" si="4"/>
        <v>1</v>
      </c>
      <c r="H25" s="26">
        <f t="shared" si="5"/>
        <v>2.8284271247461903</v>
      </c>
      <c r="I25" s="27">
        <f t="shared" si="6"/>
        <v>2.213965949873794</v>
      </c>
      <c r="K25" s="49">
        <f t="shared" si="9"/>
        <v>2</v>
      </c>
      <c r="L25" s="47">
        <v>1.2589254117941673</v>
      </c>
      <c r="M25" s="47">
        <v>1.2589254117941673</v>
      </c>
      <c r="N25" s="47">
        <v>3.5607787827508903</v>
      </c>
      <c r="O25" s="36"/>
      <c r="P25"/>
    </row>
    <row r="26" spans="1:15" ht="18" customHeight="1">
      <c r="A26" s="2">
        <f>A25+1</f>
        <v>1</v>
      </c>
      <c r="B26" s="19">
        <f t="shared" si="1"/>
        <v>0.8695643020840218</v>
      </c>
      <c r="C26" s="19">
        <f t="shared" si="2"/>
        <v>2.4594992587254376</v>
      </c>
      <c r="D26" s="3">
        <f t="shared" si="0"/>
        <v>-1.2139659498737927</v>
      </c>
      <c r="E26" s="4">
        <f t="shared" si="3"/>
        <v>1.12</v>
      </c>
      <c r="F26" s="5">
        <f>F25+1</f>
        <v>1</v>
      </c>
      <c r="G26" s="20">
        <f t="shared" si="4"/>
        <v>1.1220184543019636</v>
      </c>
      <c r="H26" s="20">
        <f t="shared" si="5"/>
        <v>3.1735474306134677</v>
      </c>
      <c r="I26" s="6">
        <f t="shared" si="6"/>
        <v>3.2139659498737942</v>
      </c>
      <c r="K26" s="49">
        <f t="shared" si="9"/>
        <v>1</v>
      </c>
      <c r="L26" s="47">
        <v>1.1220184543019633</v>
      </c>
      <c r="M26" s="47">
        <v>1.1220184543019633</v>
      </c>
      <c r="N26" s="47">
        <v>3.173547430613467</v>
      </c>
      <c r="O26" s="36"/>
    </row>
    <row r="27" spans="1:15" ht="18" customHeight="1">
      <c r="A27" s="2">
        <f aca="true" t="shared" si="10" ref="A27:A45">A26+1</f>
        <v>2</v>
      </c>
      <c r="B27" s="19">
        <f t="shared" si="1"/>
        <v>0.9756671941404796</v>
      </c>
      <c r="C27" s="19">
        <f t="shared" si="2"/>
        <v>2.75960355663194</v>
      </c>
      <c r="D27" s="3">
        <f t="shared" si="0"/>
        <v>-0.2139659498737937</v>
      </c>
      <c r="E27" s="4">
        <f t="shared" si="3"/>
        <v>1.26</v>
      </c>
      <c r="F27" s="5">
        <f aca="true" t="shared" si="11" ref="F27:F45">F26+1</f>
        <v>2</v>
      </c>
      <c r="G27" s="20">
        <f t="shared" si="4"/>
        <v>1.2589254117941673</v>
      </c>
      <c r="H27" s="20">
        <f t="shared" si="5"/>
        <v>3.5607787827508903</v>
      </c>
      <c r="I27" s="6">
        <f t="shared" si="6"/>
        <v>4.213965949873794</v>
      </c>
      <c r="K27" s="49">
        <f t="shared" si="9"/>
        <v>0</v>
      </c>
      <c r="L27" s="47">
        <v>1</v>
      </c>
      <c r="M27" s="47">
        <v>1</v>
      </c>
      <c r="N27" s="47">
        <v>2.8284271247461903</v>
      </c>
      <c r="O27" s="36"/>
    </row>
    <row r="28" spans="1:15" ht="18" customHeight="1">
      <c r="A28" s="2">
        <f t="shared" si="10"/>
        <v>3</v>
      </c>
      <c r="B28" s="19">
        <f t="shared" si="1"/>
        <v>1.0947165970826347</v>
      </c>
      <c r="C28" s="19">
        <f t="shared" si="2"/>
        <v>3.09632611709837</v>
      </c>
      <c r="D28" s="3">
        <f t="shared" si="0"/>
        <v>0.7860340501262065</v>
      </c>
      <c r="E28" s="4">
        <f t="shared" si="3"/>
        <v>1.41</v>
      </c>
      <c r="F28" s="5">
        <f t="shared" si="11"/>
        <v>3</v>
      </c>
      <c r="G28" s="20">
        <f t="shared" si="4"/>
        <v>1.4125375446227544</v>
      </c>
      <c r="H28" s="20">
        <f t="shared" si="5"/>
        <v>3.995259505933381</v>
      </c>
      <c r="I28" s="6">
        <f t="shared" si="6"/>
        <v>5.213965949873794</v>
      </c>
      <c r="K28" s="49">
        <f>K27-1</f>
        <v>-1</v>
      </c>
      <c r="L28" s="47">
        <v>0.8912509381337456</v>
      </c>
      <c r="M28" s="47">
        <v>0.8912509381337456</v>
      </c>
      <c r="N28" s="47">
        <v>2.5208383283729745</v>
      </c>
      <c r="O28" s="36"/>
    </row>
    <row r="29" spans="1:15" ht="18" customHeight="1">
      <c r="A29" s="28">
        <f t="shared" si="10"/>
        <v>4</v>
      </c>
      <c r="B29" s="29">
        <f t="shared" si="1"/>
        <v>1.228292224157363</v>
      </c>
      <c r="C29" s="29">
        <f t="shared" si="2"/>
        <v>3.4741350439215135</v>
      </c>
      <c r="D29" s="30">
        <f t="shared" si="0"/>
        <v>1.7860340501262062</v>
      </c>
      <c r="E29" s="31">
        <f t="shared" si="3"/>
        <v>1.58</v>
      </c>
      <c r="F29" s="5">
        <f t="shared" si="11"/>
        <v>4</v>
      </c>
      <c r="G29" s="20">
        <f t="shared" si="4"/>
        <v>1.5848931924611136</v>
      </c>
      <c r="H29" s="20">
        <f t="shared" si="5"/>
        <v>4.482754895382598</v>
      </c>
      <c r="I29" s="6">
        <f t="shared" si="6"/>
        <v>6.213965949873794</v>
      </c>
      <c r="K29" s="49">
        <f t="shared" si="9"/>
        <v>-2</v>
      </c>
      <c r="L29" s="47">
        <v>0.7943282347242815</v>
      </c>
      <c r="M29" s="47">
        <v>0.7943282347242815</v>
      </c>
      <c r="N29" s="47">
        <v>2.2466995250459165</v>
      </c>
      <c r="O29" s="36"/>
    </row>
    <row r="30" spans="1:16" ht="18" customHeight="1">
      <c r="A30" s="2">
        <f t="shared" si="10"/>
        <v>5</v>
      </c>
      <c r="B30" s="19">
        <f t="shared" si="1"/>
        <v>1.3781665427801653</v>
      </c>
      <c r="C30" s="19">
        <f t="shared" si="2"/>
        <v>3.8980436320171004</v>
      </c>
      <c r="D30" s="3">
        <f t="shared" si="0"/>
        <v>2.786034050126206</v>
      </c>
      <c r="E30" s="4">
        <f t="shared" si="3"/>
        <v>1.78</v>
      </c>
      <c r="F30" s="5">
        <f t="shared" si="11"/>
        <v>5</v>
      </c>
      <c r="G30" s="20">
        <f t="shared" si="4"/>
        <v>1.778279410038923</v>
      </c>
      <c r="H30" s="20">
        <f t="shared" si="5"/>
        <v>5.029733718731743</v>
      </c>
      <c r="I30" s="6">
        <f t="shared" si="6"/>
        <v>7.213965949873794</v>
      </c>
      <c r="K30" s="49">
        <f t="shared" si="9"/>
        <v>-3</v>
      </c>
      <c r="L30" s="47">
        <v>0.7079457843841379</v>
      </c>
      <c r="M30" s="47">
        <v>0.7079457843841379</v>
      </c>
      <c r="N30" s="47">
        <v>2.0023730594018136</v>
      </c>
      <c r="O30" s="36"/>
      <c r="P30" s="1"/>
    </row>
    <row r="31" spans="1:16" s="1" customFormat="1" ht="18" customHeight="1">
      <c r="A31" s="21">
        <f t="shared" si="10"/>
        <v>6</v>
      </c>
      <c r="B31" s="22">
        <f t="shared" si="1"/>
        <v>1.5463282941008818</v>
      </c>
      <c r="C31" s="22">
        <f t="shared" si="2"/>
        <v>4.373676890797438</v>
      </c>
      <c r="D31" s="23">
        <f t="shared" si="0"/>
        <v>3.7860340501262058</v>
      </c>
      <c r="E31" s="24">
        <f t="shared" si="3"/>
        <v>2</v>
      </c>
      <c r="F31" s="25">
        <f t="shared" si="11"/>
        <v>6</v>
      </c>
      <c r="G31" s="26">
        <f t="shared" si="4"/>
        <v>1.9952623149688797</v>
      </c>
      <c r="H31" s="26">
        <f t="shared" si="5"/>
        <v>5.643454052641856</v>
      </c>
      <c r="I31" s="27">
        <f t="shared" si="6"/>
        <v>8.213965949873796</v>
      </c>
      <c r="K31" s="49">
        <f t="shared" si="9"/>
        <v>-4</v>
      </c>
      <c r="L31" s="47">
        <v>0.6309573444801932</v>
      </c>
      <c r="M31" s="47">
        <v>0.6309573444801932</v>
      </c>
      <c r="N31" s="47">
        <v>1.7846168676856045</v>
      </c>
      <c r="O31" s="36"/>
      <c r="P31"/>
    </row>
    <row r="32" spans="1:15" ht="18" customHeight="1">
      <c r="A32" s="2">
        <f t="shared" si="10"/>
        <v>7</v>
      </c>
      <c r="B32" s="19">
        <f t="shared" si="1"/>
        <v>1.735008882390463</v>
      </c>
      <c r="C32" s="19">
        <f t="shared" si="2"/>
        <v>4.907346184628758</v>
      </c>
      <c r="D32" s="3">
        <f t="shared" si="0"/>
        <v>4.786034050126205</v>
      </c>
      <c r="E32" s="4">
        <f t="shared" si="3"/>
        <v>2.24</v>
      </c>
      <c r="F32" s="5">
        <f t="shared" si="11"/>
        <v>7</v>
      </c>
      <c r="G32" s="20">
        <f t="shared" si="4"/>
        <v>2.2387211385683394</v>
      </c>
      <c r="H32" s="20">
        <f t="shared" si="5"/>
        <v>6.332059593069366</v>
      </c>
      <c r="I32" s="6">
        <f t="shared" si="6"/>
        <v>9.213965949873792</v>
      </c>
      <c r="K32" s="49">
        <f t="shared" si="9"/>
        <v>-5</v>
      </c>
      <c r="L32" s="47">
        <v>0.5623413251903491</v>
      </c>
      <c r="M32" s="47">
        <v>0.5623413251903491</v>
      </c>
      <c r="N32" s="47">
        <v>1.5905414575341015</v>
      </c>
      <c r="O32" s="36"/>
    </row>
    <row r="33" spans="1:15" ht="18" customHeight="1">
      <c r="A33" s="2">
        <f t="shared" si="10"/>
        <v>8</v>
      </c>
      <c r="B33" s="19">
        <f t="shared" si="1"/>
        <v>1.946711984419925</v>
      </c>
      <c r="C33" s="19">
        <f t="shared" si="2"/>
        <v>5.506132980801799</v>
      </c>
      <c r="D33" s="3">
        <f t="shared" si="0"/>
        <v>5.786034050126208</v>
      </c>
      <c r="E33" s="4">
        <f t="shared" si="3"/>
        <v>2.51</v>
      </c>
      <c r="F33" s="5">
        <f t="shared" si="11"/>
        <v>8</v>
      </c>
      <c r="G33" s="20">
        <f t="shared" si="4"/>
        <v>2.5118864315095806</v>
      </c>
      <c r="H33" s="20">
        <f t="shared" si="5"/>
        <v>7.104687717163611</v>
      </c>
      <c r="I33" s="6">
        <f t="shared" si="6"/>
        <v>10.213965949873794</v>
      </c>
      <c r="K33" s="49">
        <f t="shared" si="9"/>
        <v>-6</v>
      </c>
      <c r="L33" s="47">
        <v>0.5011872336272722</v>
      </c>
      <c r="M33" s="47">
        <v>0.5011872336272722</v>
      </c>
      <c r="N33" s="47">
        <v>1.4175715661678827</v>
      </c>
      <c r="O33" s="36"/>
    </row>
    <row r="34" spans="1:16" ht="18" customHeight="1">
      <c r="A34" s="2">
        <f t="shared" si="10"/>
        <v>9</v>
      </c>
      <c r="B34" s="19">
        <f t="shared" si="1"/>
        <v>2.184246771729952</v>
      </c>
      <c r="C34" s="19">
        <f t="shared" si="2"/>
        <v>6.177982816300296</v>
      </c>
      <c r="D34" s="3">
        <f t="shared" si="0"/>
        <v>6.786034050126206</v>
      </c>
      <c r="E34" s="4">
        <f t="shared" si="3"/>
        <v>2.82</v>
      </c>
      <c r="F34" s="5">
        <f t="shared" si="11"/>
        <v>9</v>
      </c>
      <c r="G34" s="20">
        <f t="shared" si="4"/>
        <v>2.818382931264454</v>
      </c>
      <c r="H34" s="20">
        <f t="shared" si="5"/>
        <v>7.9715907307100595</v>
      </c>
      <c r="I34" s="6">
        <f t="shared" si="6"/>
        <v>11.213965949873794</v>
      </c>
      <c r="K34" s="49">
        <f t="shared" si="9"/>
        <v>-7</v>
      </c>
      <c r="L34" s="47">
        <v>0.44668359215096315</v>
      </c>
      <c r="M34" s="47">
        <v>0.44668359215096315</v>
      </c>
      <c r="N34" s="47">
        <v>1.2634119882188486</v>
      </c>
      <c r="O34" s="36"/>
      <c r="P34" s="1"/>
    </row>
    <row r="35" spans="1:16" s="1" customFormat="1" ht="18" customHeight="1">
      <c r="A35" s="21">
        <f t="shared" si="10"/>
        <v>10</v>
      </c>
      <c r="B35" s="22">
        <f t="shared" si="1"/>
        <v>2.4507651866304943</v>
      </c>
      <c r="C35" s="22">
        <f t="shared" si="2"/>
        <v>6.9318107302493495</v>
      </c>
      <c r="D35" s="23">
        <f t="shared" si="0"/>
        <v>7.786034050126206</v>
      </c>
      <c r="E35" s="24">
        <f t="shared" si="3"/>
        <v>3.16</v>
      </c>
      <c r="F35" s="25">
        <f t="shared" si="11"/>
        <v>10</v>
      </c>
      <c r="G35" s="26">
        <f t="shared" si="4"/>
        <v>3.1622776601683795</v>
      </c>
      <c r="H35" s="26">
        <f t="shared" si="5"/>
        <v>8.94427190999916</v>
      </c>
      <c r="I35" s="27">
        <f t="shared" si="6"/>
        <v>12.213965949873792</v>
      </c>
      <c r="K35" s="49">
        <f>K34-1</f>
        <v>-8</v>
      </c>
      <c r="L35" s="47">
        <v>0.3981071705534972</v>
      </c>
      <c r="M35" s="47">
        <v>0.3981071705534972</v>
      </c>
      <c r="N35" s="47">
        <v>1.1260171197494693</v>
      </c>
      <c r="O35" s="36"/>
      <c r="P35"/>
    </row>
    <row r="36" spans="1:15" ht="18" customHeight="1">
      <c r="A36" s="2">
        <f t="shared" si="10"/>
        <v>11</v>
      </c>
      <c r="B36" s="19">
        <f t="shared" si="1"/>
        <v>2.7498037665602104</v>
      </c>
      <c r="C36" s="19">
        <f t="shared" si="2"/>
        <v>7.77761956106814</v>
      </c>
      <c r="D36" s="3">
        <f t="shared" si="0"/>
        <v>8.786034050126206</v>
      </c>
      <c r="E36" s="4">
        <f t="shared" si="3"/>
        <v>3.55</v>
      </c>
      <c r="F36" s="5">
        <f t="shared" si="11"/>
        <v>11</v>
      </c>
      <c r="G36" s="20">
        <f t="shared" si="4"/>
        <v>3.5481338923357555</v>
      </c>
      <c r="H36" s="20">
        <f t="shared" si="5"/>
        <v>10.03563814331373</v>
      </c>
      <c r="I36" s="6">
        <f t="shared" si="6"/>
        <v>13.213965949873794</v>
      </c>
      <c r="K36" s="49">
        <f t="shared" si="9"/>
        <v>-9</v>
      </c>
      <c r="L36" s="47">
        <v>0.35481338923357547</v>
      </c>
      <c r="M36" s="47">
        <v>0.35481338923357547</v>
      </c>
      <c r="N36" s="47">
        <v>1.0035638143313728</v>
      </c>
      <c r="O36" s="36"/>
    </row>
    <row r="37" spans="1:15" ht="18" customHeight="1">
      <c r="A37" s="2">
        <f t="shared" si="10"/>
        <v>12</v>
      </c>
      <c r="B37" s="19">
        <f t="shared" si="1"/>
        <v>3.085330571789604</v>
      </c>
      <c r="C37" s="19">
        <f t="shared" si="2"/>
        <v>8.726632678058388</v>
      </c>
      <c r="D37" s="3">
        <f t="shared" si="0"/>
        <v>9.786034050126206</v>
      </c>
      <c r="E37" s="4">
        <f t="shared" si="3"/>
        <v>3.98</v>
      </c>
      <c r="F37" s="5">
        <f t="shared" si="11"/>
        <v>12</v>
      </c>
      <c r="G37" s="20">
        <f t="shared" si="4"/>
        <v>3.9810717055349727</v>
      </c>
      <c r="H37" s="20">
        <f t="shared" si="5"/>
        <v>11.260171197494694</v>
      </c>
      <c r="I37" s="6">
        <f t="shared" si="6"/>
        <v>14.213965949873796</v>
      </c>
      <c r="K37" s="49">
        <f>K36-1</f>
        <v>-10</v>
      </c>
      <c r="L37" s="47">
        <v>0.31622776601683794</v>
      </c>
      <c r="M37" s="47">
        <v>0.31622776601683794</v>
      </c>
      <c r="N37" s="47">
        <v>0.894427190999916</v>
      </c>
      <c r="O37" s="36"/>
    </row>
    <row r="38" spans="1:15" ht="18" customHeight="1">
      <c r="A38" s="2">
        <f t="shared" si="10"/>
        <v>13</v>
      </c>
      <c r="B38" s="19">
        <f t="shared" si="1"/>
        <v>3.461797839169965</v>
      </c>
      <c r="C38" s="19">
        <f t="shared" si="2"/>
        <v>9.791442908696078</v>
      </c>
      <c r="D38" s="3">
        <f t="shared" si="0"/>
        <v>10.786034050126208</v>
      </c>
      <c r="E38" s="4">
        <f t="shared" si="3"/>
        <v>4.47</v>
      </c>
      <c r="F38" s="5">
        <f t="shared" si="11"/>
        <v>13</v>
      </c>
      <c r="G38" s="20">
        <f t="shared" si="4"/>
        <v>4.466835921509632</v>
      </c>
      <c r="H38" s="20">
        <f t="shared" si="5"/>
        <v>12.634119882188488</v>
      </c>
      <c r="I38" s="6">
        <f t="shared" si="6"/>
        <v>15.213965949873792</v>
      </c>
      <c r="K38" s="49">
        <f>K37-10</f>
        <v>-20</v>
      </c>
      <c r="L38" s="47">
        <v>0.1</v>
      </c>
      <c r="M38" s="47">
        <v>0.1</v>
      </c>
      <c r="N38" s="47">
        <v>0.28284271247461906</v>
      </c>
      <c r="O38" s="36"/>
    </row>
    <row r="39" spans="1:15" ht="18" customHeight="1">
      <c r="A39" s="2">
        <f t="shared" si="10"/>
        <v>14</v>
      </c>
      <c r="B39" s="19">
        <f t="shared" si="1"/>
        <v>3.8842010606113604</v>
      </c>
      <c r="C39" s="19">
        <f t="shared" si="2"/>
        <v>10.986179637801094</v>
      </c>
      <c r="D39" s="3">
        <f t="shared" si="0"/>
        <v>11.786034050126206</v>
      </c>
      <c r="E39" s="4">
        <f t="shared" si="3"/>
        <v>5.01</v>
      </c>
      <c r="F39" s="5">
        <f t="shared" si="11"/>
        <v>14</v>
      </c>
      <c r="G39" s="20">
        <f t="shared" si="4"/>
        <v>5.011872336272723</v>
      </c>
      <c r="H39" s="20">
        <f t="shared" si="5"/>
        <v>14.17571566167883</v>
      </c>
      <c r="I39" s="6">
        <f t="shared" si="6"/>
        <v>16.213965949873792</v>
      </c>
      <c r="K39" s="49">
        <f aca="true" t="shared" si="12" ref="K39:K45">K38-10</f>
        <v>-30</v>
      </c>
      <c r="L39" s="47">
        <v>0.03162277660168379</v>
      </c>
      <c r="M39" s="47">
        <v>0.03162277660168379</v>
      </c>
      <c r="N39" s="47">
        <v>0.08944271909999159</v>
      </c>
      <c r="O39" s="36"/>
    </row>
    <row r="40" spans="1:15" ht="18" customHeight="1">
      <c r="A40" s="2">
        <f t="shared" si="10"/>
        <v>15</v>
      </c>
      <c r="B40" s="19">
        <f t="shared" si="1"/>
        <v>4.358145270225206</v>
      </c>
      <c r="C40" s="19">
        <f t="shared" si="2"/>
        <v>12.326696295889288</v>
      </c>
      <c r="D40" s="3">
        <f t="shared" si="0"/>
        <v>12.786034050126208</v>
      </c>
      <c r="E40" s="4">
        <f t="shared" si="3"/>
        <v>5.62</v>
      </c>
      <c r="F40" s="5">
        <f t="shared" si="11"/>
        <v>15</v>
      </c>
      <c r="G40" s="20">
        <f t="shared" si="4"/>
        <v>5.623413251903492</v>
      </c>
      <c r="H40" s="20">
        <f t="shared" si="5"/>
        <v>15.905414575341018</v>
      </c>
      <c r="I40" s="6">
        <f t="shared" si="6"/>
        <v>17.213965949873792</v>
      </c>
      <c r="K40" s="49">
        <f t="shared" si="12"/>
        <v>-40</v>
      </c>
      <c r="L40" s="47">
        <v>0.01</v>
      </c>
      <c r="M40" s="47">
        <v>0.01</v>
      </c>
      <c r="N40" s="47">
        <v>0.028284271247461905</v>
      </c>
      <c r="O40" s="36"/>
    </row>
    <row r="41" spans="1:15" ht="18" customHeight="1">
      <c r="A41" s="2">
        <f t="shared" si="10"/>
        <v>16</v>
      </c>
      <c r="B41" s="19">
        <f t="shared" si="1"/>
        <v>4.889919419721499</v>
      </c>
      <c r="C41" s="19">
        <f t="shared" si="2"/>
        <v>13.83078072456344</v>
      </c>
      <c r="D41" s="3">
        <f t="shared" si="0"/>
        <v>13.786034050126208</v>
      </c>
      <c r="E41" s="4">
        <f t="shared" si="3"/>
        <v>6.31</v>
      </c>
      <c r="F41" s="5">
        <f t="shared" si="11"/>
        <v>16</v>
      </c>
      <c r="G41" s="20">
        <f t="shared" si="4"/>
        <v>6.309573444801934</v>
      </c>
      <c r="H41" s="20">
        <f t="shared" si="5"/>
        <v>17.84616867685605</v>
      </c>
      <c r="I41" s="6">
        <f t="shared" si="6"/>
        <v>18.213965949873796</v>
      </c>
      <c r="K41" s="49">
        <f t="shared" si="12"/>
        <v>-50</v>
      </c>
      <c r="L41" s="47">
        <v>0.0031622776601683794</v>
      </c>
      <c r="M41" s="47">
        <v>0.0031622776601683794</v>
      </c>
      <c r="N41" s="47">
        <v>0.00894427190999916</v>
      </c>
      <c r="O41" s="36"/>
    </row>
    <row r="42" spans="1:15" ht="18" customHeight="1">
      <c r="A42" s="2">
        <f t="shared" si="10"/>
        <v>17</v>
      </c>
      <c r="B42" s="19">
        <f t="shared" si="1"/>
        <v>5.486579828977069</v>
      </c>
      <c r="C42" s="19">
        <f t="shared" si="2"/>
        <v>15.518391210364056</v>
      </c>
      <c r="D42" s="3">
        <f t="shared" si="0"/>
        <v>14.786034050126204</v>
      </c>
      <c r="E42" s="4">
        <f t="shared" si="3"/>
        <v>7.08</v>
      </c>
      <c r="F42" s="5">
        <f t="shared" si="11"/>
        <v>17</v>
      </c>
      <c r="G42" s="20">
        <f t="shared" si="4"/>
        <v>7.0794578438413795</v>
      </c>
      <c r="H42" s="20">
        <f t="shared" si="5"/>
        <v>20.023730594018136</v>
      </c>
      <c r="I42" s="6">
        <f t="shared" si="6"/>
        <v>19.213965949873796</v>
      </c>
      <c r="K42" s="49">
        <f t="shared" si="12"/>
        <v>-60</v>
      </c>
      <c r="L42" s="48">
        <v>0.001</v>
      </c>
      <c r="M42" s="48">
        <v>0.001</v>
      </c>
      <c r="N42" s="48">
        <v>0.0028284271247461905</v>
      </c>
      <c r="O42" s="36"/>
    </row>
    <row r="43" spans="1:14" ht="18" customHeight="1">
      <c r="A43" s="2">
        <f t="shared" si="10"/>
        <v>18</v>
      </c>
      <c r="B43" s="19">
        <f t="shared" si="1"/>
        <v>6.156043819113184</v>
      </c>
      <c r="C43" s="19">
        <f t="shared" si="2"/>
        <v>17.411921319105858</v>
      </c>
      <c r="D43" s="3">
        <f t="shared" si="0"/>
        <v>15.786034050126208</v>
      </c>
      <c r="E43" s="4">
        <f t="shared" si="3"/>
        <v>7.94</v>
      </c>
      <c r="F43" s="5">
        <f t="shared" si="11"/>
        <v>18</v>
      </c>
      <c r="G43" s="20">
        <f t="shared" si="4"/>
        <v>7.943282347242818</v>
      </c>
      <c r="H43" s="20">
        <f t="shared" si="5"/>
        <v>22.46699525045917</v>
      </c>
      <c r="I43" s="6">
        <f t="shared" si="6"/>
        <v>20.213965949873796</v>
      </c>
      <c r="K43" s="49">
        <f t="shared" si="12"/>
        <v>-70</v>
      </c>
      <c r="L43" s="48">
        <v>0.00031622776601683794</v>
      </c>
      <c r="M43" s="48">
        <v>0.00031622776601683794</v>
      </c>
      <c r="N43" s="48">
        <v>0.0008944271909999159</v>
      </c>
    </row>
    <row r="44" spans="1:16" ht="18" customHeight="1">
      <c r="A44" s="2">
        <f t="shared" si="10"/>
        <v>19</v>
      </c>
      <c r="B44" s="19">
        <f t="shared" si="1"/>
        <v>6.90719477053653</v>
      </c>
      <c r="C44" s="19">
        <f t="shared" si="2"/>
        <v>19.53649704489056</v>
      </c>
      <c r="D44" s="3">
        <f t="shared" si="0"/>
        <v>16.786034050126204</v>
      </c>
      <c r="E44" s="4">
        <f t="shared" si="3"/>
        <v>8.91</v>
      </c>
      <c r="F44" s="5">
        <f t="shared" si="11"/>
        <v>19</v>
      </c>
      <c r="G44" s="20">
        <f t="shared" si="4"/>
        <v>8.912509381337458</v>
      </c>
      <c r="H44" s="20">
        <f t="shared" si="5"/>
        <v>25.208383283729752</v>
      </c>
      <c r="I44" s="6">
        <f t="shared" si="6"/>
        <v>21.213965949873792</v>
      </c>
      <c r="K44" s="49">
        <f t="shared" si="12"/>
        <v>-80</v>
      </c>
      <c r="L44" s="48">
        <v>0.0001</v>
      </c>
      <c r="M44" s="48">
        <v>0.0001</v>
      </c>
      <c r="N44" s="48">
        <v>0.000282842712474619</v>
      </c>
      <c r="O44" s="1"/>
      <c r="P44" s="1"/>
    </row>
    <row r="45" spans="1:16" s="1" customFormat="1" ht="18" customHeight="1">
      <c r="A45" s="21">
        <f t="shared" si="10"/>
        <v>20</v>
      </c>
      <c r="B45" s="22">
        <f t="shared" si="1"/>
        <v>7.75</v>
      </c>
      <c r="C45" s="22">
        <f t="shared" si="2"/>
        <v>21.920310216782976</v>
      </c>
      <c r="D45" s="23">
        <f t="shared" si="0"/>
        <v>17.786034050126204</v>
      </c>
      <c r="E45" s="24">
        <f t="shared" si="3"/>
        <v>10</v>
      </c>
      <c r="F45" s="25">
        <f t="shared" si="11"/>
        <v>20</v>
      </c>
      <c r="G45" s="26">
        <f t="shared" si="4"/>
        <v>10</v>
      </c>
      <c r="H45" s="26">
        <f t="shared" si="5"/>
        <v>28.284271247461902</v>
      </c>
      <c r="I45" s="27">
        <f t="shared" si="6"/>
        <v>22.213965949873792</v>
      </c>
      <c r="K45" s="49">
        <f t="shared" si="12"/>
        <v>-90</v>
      </c>
      <c r="L45" s="48">
        <v>3.1622776601683795E-05</v>
      </c>
      <c r="M45" s="48">
        <v>3.1622776601683795E-05</v>
      </c>
      <c r="N45" s="48">
        <v>8.94427190999916E-05</v>
      </c>
      <c r="O45"/>
      <c r="P45"/>
    </row>
    <row r="46" spans="1:14" ht="18" customHeight="1">
      <c r="A46" s="2">
        <f>A45+20</f>
        <v>40</v>
      </c>
      <c r="B46" s="19">
        <f t="shared" si="1"/>
        <v>77.5</v>
      </c>
      <c r="C46" s="19">
        <f t="shared" si="2"/>
        <v>219.20310216782974</v>
      </c>
      <c r="D46" s="3">
        <f t="shared" si="0"/>
        <v>37.786034050126204</v>
      </c>
      <c r="E46" s="4">
        <f t="shared" si="3"/>
        <v>100</v>
      </c>
      <c r="F46" s="5">
        <f>F45+20</f>
        <v>40</v>
      </c>
      <c r="G46" s="20">
        <f t="shared" si="4"/>
        <v>100</v>
      </c>
      <c r="H46" s="20">
        <f t="shared" si="5"/>
        <v>282.842712474619</v>
      </c>
      <c r="I46" s="6">
        <f t="shared" si="6"/>
        <v>42.21396594987379</v>
      </c>
      <c r="K46" s="49">
        <f>K45-10</f>
        <v>-100</v>
      </c>
      <c r="L46" s="48">
        <v>3.1622776601683795E-05</v>
      </c>
      <c r="M46" s="48">
        <v>3.884201060611362E-05</v>
      </c>
      <c r="N46" s="48">
        <v>0.00010986179637801098</v>
      </c>
    </row>
    <row r="47" spans="1:9" ht="18" customHeight="1">
      <c r="A47" s="2">
        <f>A46+20</f>
        <v>60</v>
      </c>
      <c r="B47" s="19">
        <f t="shared" si="1"/>
        <v>775</v>
      </c>
      <c r="C47" s="19">
        <f t="shared" si="2"/>
        <v>2192.0310216782973</v>
      </c>
      <c r="D47" s="3">
        <f t="shared" si="0"/>
        <v>57.786034050126204</v>
      </c>
      <c r="E47" s="4">
        <f t="shared" si="3"/>
        <v>1000</v>
      </c>
      <c r="F47" s="5">
        <f>F46+20</f>
        <v>60</v>
      </c>
      <c r="G47" s="20">
        <f t="shared" si="4"/>
        <v>1000</v>
      </c>
      <c r="H47" s="20">
        <f t="shared" si="5"/>
        <v>2828.42712474619</v>
      </c>
      <c r="I47" s="6">
        <f t="shared" si="6"/>
        <v>62.21396594987379</v>
      </c>
    </row>
    <row r="48" spans="1:9" ht="18" customHeight="1">
      <c r="A48" s="2">
        <f>A47+20</f>
        <v>80</v>
      </c>
      <c r="B48" s="19">
        <f t="shared" si="1"/>
        <v>7750</v>
      </c>
      <c r="C48" s="19">
        <f t="shared" si="2"/>
        <v>21920.310216782975</v>
      </c>
      <c r="D48" s="3">
        <f t="shared" si="0"/>
        <v>77.7860340501262</v>
      </c>
      <c r="E48" s="4">
        <f t="shared" si="3"/>
        <v>10000</v>
      </c>
      <c r="F48" s="5">
        <f>F47+20</f>
        <v>80</v>
      </c>
      <c r="G48" s="20">
        <f t="shared" si="4"/>
        <v>10000</v>
      </c>
      <c r="H48" s="20">
        <f t="shared" si="5"/>
        <v>28284.271247461904</v>
      </c>
      <c r="I48" s="6">
        <f t="shared" si="6"/>
        <v>82.2139659498738</v>
      </c>
    </row>
    <row r="49" spans="1:9" ht="18" customHeight="1">
      <c r="A49" s="2">
        <f>A48+20</f>
        <v>100</v>
      </c>
      <c r="B49" s="19">
        <f t="shared" si="1"/>
        <v>77500</v>
      </c>
      <c r="C49" s="19">
        <f t="shared" si="2"/>
        <v>219203.10216782975</v>
      </c>
      <c r="D49" s="3">
        <f t="shared" si="0"/>
        <v>97.78603405012619</v>
      </c>
      <c r="E49" s="4">
        <f t="shared" si="3"/>
        <v>100000</v>
      </c>
      <c r="F49" s="5">
        <f>F48+20</f>
        <v>100</v>
      </c>
      <c r="G49" s="20">
        <f t="shared" si="4"/>
        <v>100000</v>
      </c>
      <c r="H49" s="20">
        <f t="shared" si="5"/>
        <v>282842.71247461904</v>
      </c>
      <c r="I49" s="6">
        <f t="shared" si="6"/>
        <v>102.2139659498738</v>
      </c>
    </row>
    <row r="50" ht="14.25">
      <c r="B50" s="7"/>
    </row>
    <row r="51" ht="14.25">
      <c r="B51" s="7"/>
    </row>
    <row r="52" ht="14.25">
      <c r="B52" s="7"/>
    </row>
    <row r="53" ht="14.25">
      <c r="B53" s="7"/>
    </row>
  </sheetData>
  <sheetProtection selectLockedCells="1" selectUnlockedCells="1"/>
  <mergeCells count="1">
    <mergeCell ref="A1:N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Größler</dc:creator>
  <cp:keywords/>
  <dc:description/>
  <cp:lastModifiedBy>Stefan Größler</cp:lastModifiedBy>
  <dcterms:created xsi:type="dcterms:W3CDTF">2005-11-24T10:34:43Z</dcterms:created>
  <dcterms:modified xsi:type="dcterms:W3CDTF">2005-11-24T16:22:03Z</dcterms:modified>
  <cp:category/>
  <cp:version/>
  <cp:contentType/>
  <cp:contentStatus/>
</cp:coreProperties>
</file>