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230" activeTab="2"/>
  </bookViews>
  <sheets>
    <sheet name="Elektretmikro" sheetId="2" r:id="rId1"/>
    <sheet name="Dynamisches Mikro" sheetId="3" r:id="rId2"/>
    <sheet name="Filter Rechner" sheetId="1" r:id="rId3"/>
  </sheets>
  <calcPr calcId="144525"/>
</workbook>
</file>

<file path=xl/calcChain.xml><?xml version="1.0" encoding="utf-8"?>
<calcChain xmlns="http://schemas.openxmlformats.org/spreadsheetml/2006/main">
  <c r="C27" i="1" l="1"/>
  <c r="C22" i="1"/>
  <c r="C23" i="1"/>
  <c r="C24" i="1"/>
  <c r="C21" i="1"/>
  <c r="F17" i="1"/>
  <c r="F18" i="1" s="1"/>
  <c r="F14" i="1"/>
  <c r="F15" i="1" s="1"/>
  <c r="F23" i="1"/>
  <c r="G23" i="1" s="1"/>
  <c r="F24" i="1"/>
  <c r="G24" i="1" s="1"/>
  <c r="F22" i="1"/>
  <c r="G22" i="1" s="1"/>
  <c r="F21" i="1"/>
  <c r="G21" i="1" s="1"/>
  <c r="G17" i="1" l="1"/>
  <c r="G14" i="1"/>
</calcChain>
</file>

<file path=xl/sharedStrings.xml><?xml version="1.0" encoding="utf-8"?>
<sst xmlns="http://schemas.openxmlformats.org/spreadsheetml/2006/main" count="179" uniqueCount="159">
  <si>
    <t>C12</t>
  </si>
  <si>
    <t>b1</t>
  </si>
  <si>
    <t>C11</t>
  </si>
  <si>
    <t>fg</t>
  </si>
  <si>
    <t>a1</t>
  </si>
  <si>
    <t>a2</t>
  </si>
  <si>
    <t>b2</t>
  </si>
  <si>
    <t>C21</t>
  </si>
  <si>
    <t>C22</t>
  </si>
  <si>
    <t>R11</t>
  </si>
  <si>
    <t>R12</t>
  </si>
  <si>
    <t>R22</t>
  </si>
  <si>
    <t>R21</t>
  </si>
  <si>
    <t>1.Bedingung: C12&gt; (C11*4*b1)/a1²</t>
  </si>
  <si>
    <t>2.Bedingung: C22&gt; (C21*4*b2)/a2²</t>
  </si>
  <si>
    <t>(C11*4*b1)/a1² =</t>
  </si>
  <si>
    <t>(C21*4*b2)/a2² =</t>
  </si>
  <si>
    <t>Dimensionierung  C11, C12 bei 1 zulässig =</t>
  </si>
  <si>
    <t>Dimensionierung C21, C22 bei 1 zulässig =</t>
  </si>
  <si>
    <t>F</t>
  </si>
  <si>
    <t>Butterworth 4.Ordnung (Sallen-Key-Architektur) : Dimensionierung der Widerstände für eine bestimmte Grenzfrequenz fg</t>
  </si>
  <si>
    <t>Fahrrad</t>
  </si>
  <si>
    <t xml:space="preserve">nF  </t>
  </si>
  <si>
    <t xml:space="preserve">Kapazität </t>
  </si>
  <si>
    <t>Koeffizienten</t>
  </si>
  <si>
    <t>Grenzfrequenz</t>
  </si>
  <si>
    <t>Hz</t>
  </si>
  <si>
    <t>kHz</t>
  </si>
  <si>
    <t>Widerstände</t>
  </si>
  <si>
    <t>Ohm</t>
  </si>
  <si>
    <t>kOhm</t>
  </si>
  <si>
    <t xml:space="preserve">RoHS konform: </t>
  </si>
  <si>
    <t>Ja</t>
  </si>
  <si>
    <t xml:space="preserve">Sensitivity (dB): </t>
  </si>
  <si>
    <t>-38 dB (12.5893 mv/Pa)</t>
  </si>
  <si>
    <t xml:space="preserve">Impedanz, Ausgangs-: </t>
  </si>
  <si>
    <t>2.2 kohm</t>
  </si>
  <si>
    <t xml:space="preserve">SVHC: </t>
  </si>
  <si>
    <t>No SVHC (18-Jun-2012)</t>
  </si>
  <si>
    <t xml:space="preserve">Durchmesser, Außen-: </t>
  </si>
  <si>
    <t>6 mm</t>
  </si>
  <si>
    <t>Höhe - Außenabmessung:</t>
  </si>
  <si>
    <t>5.2 mm</t>
  </si>
  <si>
    <t xml:space="preserve">Transducer Function: </t>
  </si>
  <si>
    <t>Mikrofon</t>
  </si>
  <si>
    <t xml:space="preserve">Tiefe, Außen: </t>
  </si>
  <si>
    <t xml:space="preserve">Directivity: </t>
  </si>
  <si>
    <t>Ungerichtet</t>
  </si>
  <si>
    <t xml:space="preserve">Spannung, Versorgung max.: </t>
  </si>
  <si>
    <t>2 V</t>
  </si>
  <si>
    <t xml:space="preserve">Durchlaßbereich, obere Grenze: </t>
  </si>
  <si>
    <t>20 kHz</t>
  </si>
  <si>
    <t>Bestellnr:</t>
  </si>
  <si>
    <t>139A-1192992</t>
  </si>
  <si>
    <t>Preis:</t>
  </si>
  <si>
    <t>Wo:</t>
  </si>
  <si>
    <t>mercateo</t>
  </si>
  <si>
    <t xml:space="preserve">Durchlaßbereich, untere Grenze: </t>
  </si>
  <si>
    <t>20 Hz</t>
  </si>
  <si>
    <t>Dynamische Mikrofonkapsel, MONACOR SA-18</t>
  </si>
  <si>
    <t>Mikrofonkapsel</t>
  </si>
  <si>
    <t>Ausführung</t>
  </si>
  <si>
    <t>dynamisch</t>
  </si>
  <si>
    <t>Impedanz</t>
  </si>
  <si>
    <t>200 Ohm</t>
  </si>
  <si>
    <t>Frequenzbereich</t>
  </si>
  <si>
    <t xml:space="preserve">100 - 10000 Hz   </t>
  </si>
  <si>
    <t>Empfindlichkeit</t>
  </si>
  <si>
    <t>1,0 mV / Pa / 1 kHz</t>
  </si>
  <si>
    <t>Ø</t>
  </si>
  <si>
    <t>23 mm</t>
  </si>
  <si>
    <t>Höhe</t>
  </si>
  <si>
    <t>11,5 mm</t>
  </si>
  <si>
    <t>Besonderheiten</t>
  </si>
  <si>
    <t>geschützter Membran</t>
  </si>
  <si>
    <t xml:space="preserve">Kugelcharakteristik  </t>
  </si>
  <si>
    <t>Versorgungsspannungsbereich:</t>
  </si>
  <si>
    <t>6 V - 25 V</t>
  </si>
  <si>
    <t>Stromaufnahme (UB/9 V):</t>
  </si>
  <si>
    <t>7 mA</t>
  </si>
  <si>
    <t>Eingangsimpedanz:</t>
  </si>
  <si>
    <t>&gt;18 kOhm (typ. 40 kOhm)</t>
  </si>
  <si>
    <t>Verstärkung(einstellbar):</t>
  </si>
  <si>
    <t>40 dB - 68 dB</t>
  </si>
  <si>
    <t>&gt;60 dB</t>
  </si>
  <si>
    <t>Bandbreite (-3dB):</t>
  </si>
  <si>
    <t>250 Hz - 20 kHz</t>
  </si>
  <si>
    <t>Abm. (B x H x T):</t>
  </si>
  <si>
    <t>39 x 15 x 41 mm</t>
  </si>
  <si>
    <t>Signal-Rauschabstand bei VU = 60 dB:</t>
  </si>
  <si>
    <t>Bnr.:</t>
  </si>
  <si>
    <t>68-01 70 49</t>
  </si>
  <si>
    <t xml:space="preserve">Preis: </t>
  </si>
  <si>
    <t xml:space="preserve">Wo: </t>
  </si>
  <si>
    <t>ELV</t>
  </si>
  <si>
    <t xml:space="preserve">Betriebsspannung: </t>
  </si>
  <si>
    <t xml:space="preserve">9 ... 15 V </t>
  </si>
  <si>
    <t xml:space="preserve">Stromaufnahme: </t>
  </si>
  <si>
    <t>2,5 mA;</t>
  </si>
  <si>
    <t xml:space="preserve">Eingangsempfindlichkeit: </t>
  </si>
  <si>
    <t>ca.0,2 ... 2 mV;</t>
  </si>
  <si>
    <t xml:space="preserve">Verstärkung einstellbar: </t>
  </si>
  <si>
    <t>150 ... 1500fach;</t>
  </si>
  <si>
    <t xml:space="preserve">Frequenzbereich: </t>
  </si>
  <si>
    <t>50 Hz ... 20 kHz.</t>
  </si>
  <si>
    <t>Abmessungen :</t>
  </si>
  <si>
    <t>43 x 35 mm</t>
  </si>
  <si>
    <t xml:space="preserve">Best.-Nr: </t>
  </si>
  <si>
    <t>19 76 88</t>
  </si>
  <si>
    <t>Lieferant:</t>
  </si>
  <si>
    <t>Conrad</t>
  </si>
  <si>
    <t>Highlights &amp; Details</t>
  </si>
  <si>
    <t>Verstärkung kleiner Pegel</t>
  </si>
  <si>
    <t>Wenig Signalrauschen</t>
  </si>
  <si>
    <t>Beschreibung</t>
  </si>
  <si>
    <t xml:space="preserve">Hochwertiger Vorverstärker für Kondensator- oder </t>
  </si>
  <si>
    <t>dynamische Mikrofone mit gutem Signal-Rauschverhältnis.</t>
  </si>
  <si>
    <t xml:space="preserve">Zur Verstärkung der extrem kleinen NF-Spannungen </t>
  </si>
  <si>
    <t>(0,2 - 2 mV) auf einen erforderlichen Pegel.</t>
  </si>
  <si>
    <t>2.Vorverstärker</t>
  </si>
  <si>
    <t>1.Vorverstärker</t>
  </si>
  <si>
    <t>Technische Daten - Mikrofonkapsel und Vorverstärker</t>
  </si>
  <si>
    <t>Merkmal</t>
  </si>
  <si>
    <t>Wert</t>
  </si>
  <si>
    <t>Impedanz?:</t>
  </si>
  <si>
    <t>soll ich davon ausgehen, dass es an Mikrofonkapsel passt?</t>
  </si>
  <si>
    <t xml:space="preserve">Ausgangsimpedanz: </t>
  </si>
  <si>
    <t>1kOhm</t>
  </si>
  <si>
    <t>Versorgungsspannung:</t>
  </si>
  <si>
    <t>10–30 V DC</t>
  </si>
  <si>
    <t>Ausgangspegel, einstellbar:</t>
  </si>
  <si>
    <t>Max. 40 dB (100 fach)</t>
  </si>
  <si>
    <t>Frequenzbereich:</t>
  </si>
  <si>
    <t>20 Hz bis 20 kHz ± 3 dB</t>
  </si>
  <si>
    <t>Eingangspegel:</t>
  </si>
  <si>
    <t>Max. 40 mV</t>
  </si>
  <si>
    <t>Abmessungen (L x B):</t>
  </si>
  <si>
    <t>30 x 44 mm</t>
  </si>
  <si>
    <t>elv</t>
  </si>
  <si>
    <t xml:space="preserve">Bestellnummer: </t>
  </si>
  <si>
    <t>68-10 67 15</t>
  </si>
  <si>
    <t>Stromaufnahme:</t>
  </si>
  <si>
    <t>4 mA</t>
  </si>
  <si>
    <t>Verstärkung:</t>
  </si>
  <si>
    <t>40 dB (100 fach)</t>
  </si>
  <si>
    <t>Signal/Rauschabstand:</t>
  </si>
  <si>
    <t>&gt;60 dB (völlig ausreichend)</t>
  </si>
  <si>
    <t>Bandbreite (-3 dB):</t>
  </si>
  <si>
    <t>15 Hz bis 30 kHz (Okay, Tiefpass erforderlich)</t>
  </si>
  <si>
    <t>Eingangswiderstand:</t>
  </si>
  <si>
    <t>600 Ohm/47 kOhm</t>
  </si>
  <si>
    <t>Abmessungen:</t>
  </si>
  <si>
    <t>39 x 20 mm</t>
  </si>
  <si>
    <t>68-01 99 86</t>
  </si>
  <si>
    <t>Elv</t>
  </si>
  <si>
    <t xml:space="preserve">Technische Daten - Mikrofon und Vorverstärker </t>
  </si>
  <si>
    <r>
      <rPr>
        <b/>
        <sz val="11"/>
        <color theme="1"/>
        <rFont val="Calibri"/>
        <family val="2"/>
        <scheme val="minor"/>
      </rPr>
      <t xml:space="preserve">Beschreibung: </t>
    </r>
    <r>
      <rPr>
        <sz val="11"/>
        <color theme="1"/>
        <rFont val="Calibri"/>
        <family val="2"/>
        <scheme val="minor"/>
      </rPr>
      <t>Velleman K1803 Universeller Monovorverstärker, Bausatz ,Der Ausgangspegel ist einstellbar, so kann der Vorverstärker sauber an die folgenden Stufen (Klangeinstellstufe oder Endstufe) angepasst werden.</t>
    </r>
  </si>
  <si>
    <r>
      <rPr>
        <b/>
        <sz val="11"/>
        <color theme="1"/>
        <rFont val="Calibri"/>
        <family val="2"/>
        <scheme val="minor"/>
      </rPr>
      <t>Beschreibung</t>
    </r>
    <r>
      <rPr>
        <sz val="11"/>
        <color theme="1"/>
        <rFont val="Calibri"/>
        <family val="2"/>
        <scheme val="minor"/>
      </rPr>
      <t>:Rauscharmer Mikrofon-Vorverstärker, Komplettbausatz</t>
    </r>
  </si>
  <si>
    <r>
      <rPr>
        <b/>
        <sz val="11"/>
        <color theme="1"/>
        <rFont val="Calibri"/>
        <family val="2"/>
        <scheme val="minor"/>
      </rPr>
      <t>Beschreibung</t>
    </r>
    <r>
      <rPr>
        <sz val="11"/>
        <color theme="1"/>
        <rFont val="Calibri"/>
        <family val="2"/>
        <scheme val="minor"/>
      </rPr>
      <t>:Für Elektret-Mikrofonkapseln mit integriertem Verstärker wird eine Betriebsspannung bereitgestellt. Durch die SMD-Bauweise betragen die Abmessungen der Platine nur 39 x 20 mm.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</si>
</sst>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0.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1" fillId="0" borderId="1" xfId="0" applyFont="1" applyBorder="1"/>
    <xf numFmtId="0" fontId="1" fillId="0" borderId="3" xfId="0" applyFont="1" applyBorder="1"/>
    <xf numFmtId="0" fontId="0" fillId="0" borderId="2" xfId="0" applyBorder="1"/>
    <xf numFmtId="0" fontId="1" fillId="0" borderId="5" xfId="0" applyFont="1" applyBorder="1"/>
    <xf numFmtId="0" fontId="0" fillId="0" borderId="4" xfId="0" applyBorder="1" applyAlignment="1">
      <alignment horizontal="right"/>
    </xf>
    <xf numFmtId="0" fontId="0" fillId="0" borderId="4" xfId="0" applyBorder="1"/>
    <xf numFmtId="166" fontId="0" fillId="0" borderId="4" xfId="0" applyNumberFormat="1" applyBorder="1"/>
    <xf numFmtId="2" fontId="0" fillId="0" borderId="2" xfId="0" applyNumberForma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8" xfId="0" applyFont="1" applyBorder="1"/>
    <xf numFmtId="164" fontId="1" fillId="0" borderId="4" xfId="0" applyNumberFormat="1" applyFont="1" applyBorder="1"/>
    <xf numFmtId="0" fontId="1" fillId="0" borderId="4" xfId="0" applyFont="1" applyBorder="1"/>
    <xf numFmtId="165" fontId="1" fillId="0" borderId="4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3" xfId="0" applyBorder="1"/>
    <xf numFmtId="0" fontId="0" fillId="0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 wrapText="1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</cellXfs>
  <cellStyles count="1">
    <cellStyle name="Standard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7</xdr:col>
      <xdr:colOff>47625</xdr:colOff>
      <xdr:row>11</xdr:row>
      <xdr:rowOff>79070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9382125" cy="1784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sqref="A1:B1"/>
    </sheetView>
  </sheetViews>
  <sheetFormatPr baseColWidth="10" defaultRowHeight="15" x14ac:dyDescent="0.25"/>
  <cols>
    <col min="1" max="1" width="35.42578125" bestFit="1" customWidth="1"/>
    <col min="2" max="2" width="53.28515625" bestFit="1" customWidth="1"/>
    <col min="3" max="3" width="21.28515625" bestFit="1" customWidth="1"/>
  </cols>
  <sheetData>
    <row r="1" spans="1:2" ht="23.25" x14ac:dyDescent="0.35">
      <c r="A1" s="37" t="s">
        <v>155</v>
      </c>
      <c r="B1" s="37"/>
    </row>
    <row r="3" spans="1:2" x14ac:dyDescent="0.25">
      <c r="A3" s="39" t="s">
        <v>60</v>
      </c>
      <c r="B3" s="39"/>
    </row>
    <row r="4" spans="1:2" ht="15.75" thickBot="1" x14ac:dyDescent="0.3">
      <c r="A4" s="13" t="s">
        <v>122</v>
      </c>
      <c r="B4" s="30" t="s">
        <v>123</v>
      </c>
    </row>
    <row r="5" spans="1:2" x14ac:dyDescent="0.25">
      <c r="A5" t="s">
        <v>31</v>
      </c>
      <c r="B5" s="33" t="s">
        <v>32</v>
      </c>
    </row>
    <row r="6" spans="1:2" x14ac:dyDescent="0.25">
      <c r="A6" t="s">
        <v>33</v>
      </c>
      <c r="B6" s="33" t="s">
        <v>34</v>
      </c>
    </row>
    <row r="7" spans="1:2" x14ac:dyDescent="0.25">
      <c r="A7" t="s">
        <v>35</v>
      </c>
      <c r="B7" s="33" t="s">
        <v>36</v>
      </c>
    </row>
    <row r="8" spans="1:2" x14ac:dyDescent="0.25">
      <c r="A8" t="s">
        <v>37</v>
      </c>
      <c r="B8" s="33" t="s">
        <v>38</v>
      </c>
    </row>
    <row r="9" spans="1:2" x14ac:dyDescent="0.25">
      <c r="A9" t="s">
        <v>39</v>
      </c>
      <c r="B9" s="33" t="s">
        <v>40</v>
      </c>
    </row>
    <row r="10" spans="1:2" x14ac:dyDescent="0.25">
      <c r="A10" t="s">
        <v>41</v>
      </c>
      <c r="B10" s="33" t="s">
        <v>42</v>
      </c>
    </row>
    <row r="11" spans="1:2" x14ac:dyDescent="0.25">
      <c r="A11" t="s">
        <v>43</v>
      </c>
      <c r="B11" s="33" t="s">
        <v>44</v>
      </c>
    </row>
    <row r="12" spans="1:2" x14ac:dyDescent="0.25">
      <c r="A12" t="s">
        <v>45</v>
      </c>
      <c r="B12" s="33" t="s">
        <v>40</v>
      </c>
    </row>
    <row r="13" spans="1:2" x14ac:dyDescent="0.25">
      <c r="A13" t="s">
        <v>46</v>
      </c>
      <c r="B13" s="33" t="s">
        <v>47</v>
      </c>
    </row>
    <row r="14" spans="1:2" x14ac:dyDescent="0.25">
      <c r="A14" t="s">
        <v>48</v>
      </c>
      <c r="B14" s="33" t="s">
        <v>49</v>
      </c>
    </row>
    <row r="15" spans="1:2" x14ac:dyDescent="0.25">
      <c r="A15" t="s">
        <v>57</v>
      </c>
      <c r="B15" s="33" t="s">
        <v>58</v>
      </c>
    </row>
    <row r="16" spans="1:2" x14ac:dyDescent="0.25">
      <c r="A16" t="s">
        <v>50</v>
      </c>
      <c r="B16" s="33" t="s">
        <v>51</v>
      </c>
    </row>
    <row r="17" spans="1:5" x14ac:dyDescent="0.25">
      <c r="A17" t="s">
        <v>52</v>
      </c>
      <c r="B17" s="33" t="s">
        <v>53</v>
      </c>
    </row>
    <row r="18" spans="1:5" x14ac:dyDescent="0.25">
      <c r="A18" t="s">
        <v>54</v>
      </c>
      <c r="B18" s="33">
        <v>2.9</v>
      </c>
    </row>
    <row r="19" spans="1:5" x14ac:dyDescent="0.25">
      <c r="A19" t="s">
        <v>55</v>
      </c>
      <c r="B19" s="33" t="s">
        <v>56</v>
      </c>
    </row>
    <row r="21" spans="1:5" x14ac:dyDescent="0.25">
      <c r="A21" s="38" t="s">
        <v>120</v>
      </c>
      <c r="B21" s="38"/>
    </row>
    <row r="22" spans="1:5" x14ac:dyDescent="0.25">
      <c r="A22" s="40" t="s">
        <v>156</v>
      </c>
      <c r="B22" s="40"/>
    </row>
    <row r="23" spans="1:5" x14ac:dyDescent="0.25">
      <c r="A23" s="40"/>
      <c r="B23" s="40"/>
    </row>
    <row r="24" spans="1:5" x14ac:dyDescent="0.25">
      <c r="A24" s="40"/>
      <c r="B24" s="40"/>
    </row>
    <row r="25" spans="1:5" x14ac:dyDescent="0.25">
      <c r="A25" s="41"/>
      <c r="B25" s="41"/>
    </row>
    <row r="26" spans="1:5" ht="15.75" thickBot="1" x14ac:dyDescent="0.3">
      <c r="A26" s="13" t="s">
        <v>122</v>
      </c>
      <c r="B26" s="30" t="s">
        <v>123</v>
      </c>
    </row>
    <row r="27" spans="1:5" x14ac:dyDescent="0.25">
      <c r="A27" t="s">
        <v>124</v>
      </c>
      <c r="B27" s="33" t="s">
        <v>125</v>
      </c>
    </row>
    <row r="28" spans="1:5" x14ac:dyDescent="0.25">
      <c r="A28" t="s">
        <v>126</v>
      </c>
      <c r="B28" s="33" t="s">
        <v>127</v>
      </c>
    </row>
    <row r="29" spans="1:5" x14ac:dyDescent="0.25">
      <c r="A29" t="s">
        <v>128</v>
      </c>
      <c r="B29" s="33" t="s">
        <v>129</v>
      </c>
      <c r="D29" s="29"/>
      <c r="E29" s="29"/>
    </row>
    <row r="30" spans="1:5" x14ac:dyDescent="0.25">
      <c r="A30" t="s">
        <v>130</v>
      </c>
      <c r="B30" s="33" t="s">
        <v>131</v>
      </c>
      <c r="D30" s="29"/>
      <c r="E30" s="29"/>
    </row>
    <row r="31" spans="1:5" x14ac:dyDescent="0.25">
      <c r="A31" t="s">
        <v>132</v>
      </c>
      <c r="B31" s="33" t="s">
        <v>133</v>
      </c>
      <c r="D31" s="28"/>
      <c r="E31" s="28"/>
    </row>
    <row r="32" spans="1:5" x14ac:dyDescent="0.25">
      <c r="A32" t="s">
        <v>134</v>
      </c>
      <c r="B32" s="33" t="s">
        <v>135</v>
      </c>
    </row>
    <row r="33" spans="1:2" x14ac:dyDescent="0.25">
      <c r="A33" t="s">
        <v>136</v>
      </c>
      <c r="B33" s="33" t="s">
        <v>137</v>
      </c>
    </row>
    <row r="34" spans="1:2" x14ac:dyDescent="0.25">
      <c r="A34" t="s">
        <v>93</v>
      </c>
      <c r="B34" s="33" t="s">
        <v>138</v>
      </c>
    </row>
    <row r="35" spans="1:2" x14ac:dyDescent="0.25">
      <c r="A35" t="s">
        <v>139</v>
      </c>
      <c r="B35" s="33" t="s">
        <v>140</v>
      </c>
    </row>
    <row r="36" spans="1:2" x14ac:dyDescent="0.25">
      <c r="A36" t="s">
        <v>54</v>
      </c>
      <c r="B36" s="33">
        <v>6.95</v>
      </c>
    </row>
    <row r="38" spans="1:2" x14ac:dyDescent="0.25">
      <c r="A38" s="39" t="s">
        <v>119</v>
      </c>
      <c r="B38" s="39"/>
    </row>
    <row r="39" spans="1:2" x14ac:dyDescent="0.25">
      <c r="A39" s="36" t="s">
        <v>158</v>
      </c>
      <c r="B39" s="36"/>
    </row>
    <row r="40" spans="1:2" x14ac:dyDescent="0.25">
      <c r="A40" s="36"/>
      <c r="B40" s="36"/>
    </row>
    <row r="42" spans="1:2" ht="15.75" thickBot="1" x14ac:dyDescent="0.3">
      <c r="A42" s="13" t="s">
        <v>122</v>
      </c>
      <c r="B42" s="30" t="s">
        <v>123</v>
      </c>
    </row>
    <row r="43" spans="1:2" x14ac:dyDescent="0.25">
      <c r="A43" t="s">
        <v>141</v>
      </c>
      <c r="B43" s="33" t="s">
        <v>142</v>
      </c>
    </row>
    <row r="44" spans="1:2" x14ac:dyDescent="0.25">
      <c r="A44" t="s">
        <v>143</v>
      </c>
      <c r="B44" s="33" t="s">
        <v>144</v>
      </c>
    </row>
    <row r="45" spans="1:2" x14ac:dyDescent="0.25">
      <c r="A45" t="s">
        <v>145</v>
      </c>
      <c r="B45" s="33" t="s">
        <v>146</v>
      </c>
    </row>
    <row r="46" spans="1:2" x14ac:dyDescent="0.25">
      <c r="A46" t="s">
        <v>147</v>
      </c>
      <c r="B46" s="33" t="s">
        <v>148</v>
      </c>
    </row>
    <row r="47" spans="1:2" x14ac:dyDescent="0.25">
      <c r="A47" t="s">
        <v>149</v>
      </c>
      <c r="B47" s="33" t="s">
        <v>150</v>
      </c>
    </row>
    <row r="48" spans="1:2" x14ac:dyDescent="0.25">
      <c r="A48" t="s">
        <v>151</v>
      </c>
      <c r="B48" s="33" t="s">
        <v>152</v>
      </c>
    </row>
    <row r="49" spans="1:2" x14ac:dyDescent="0.25">
      <c r="A49" t="s">
        <v>139</v>
      </c>
      <c r="B49" s="33" t="s">
        <v>153</v>
      </c>
    </row>
    <row r="50" spans="1:2" x14ac:dyDescent="0.25">
      <c r="A50" t="s">
        <v>93</v>
      </c>
      <c r="B50" s="33" t="s">
        <v>154</v>
      </c>
    </row>
    <row r="51" spans="1:2" x14ac:dyDescent="0.25">
      <c r="A51" t="s">
        <v>54</v>
      </c>
      <c r="B51" s="33">
        <v>4.95</v>
      </c>
    </row>
  </sheetData>
  <mergeCells count="7">
    <mergeCell ref="A39:B40"/>
    <mergeCell ref="A1:B1"/>
    <mergeCell ref="A21:B21"/>
    <mergeCell ref="A3:B3"/>
    <mergeCell ref="A38:B38"/>
    <mergeCell ref="A22:B24"/>
    <mergeCell ref="A25:B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9" workbookViewId="0">
      <selection activeCell="A50" sqref="A50"/>
    </sheetView>
  </sheetViews>
  <sheetFormatPr baseColWidth="10" defaultRowHeight="15" x14ac:dyDescent="0.25"/>
  <cols>
    <col min="1" max="1" width="65.7109375" bestFit="1" customWidth="1"/>
    <col min="2" max="2" width="54" bestFit="1" customWidth="1"/>
    <col min="4" max="4" width="50.85546875" bestFit="1" customWidth="1"/>
    <col min="5" max="5" width="23.42578125" bestFit="1" customWidth="1"/>
    <col min="7" max="7" width="24.140625" bestFit="1" customWidth="1"/>
    <col min="8" max="8" width="54" bestFit="1" customWidth="1"/>
  </cols>
  <sheetData>
    <row r="1" spans="1:9" ht="21" customHeight="1" x14ac:dyDescent="0.25">
      <c r="A1" s="43" t="s">
        <v>121</v>
      </c>
      <c r="B1" s="43"/>
    </row>
    <row r="2" spans="1:9" ht="21" customHeight="1" x14ac:dyDescent="0.25">
      <c r="A2" s="43"/>
      <c r="B2" s="43"/>
    </row>
    <row r="3" spans="1:9" ht="21" customHeight="1" x14ac:dyDescent="0.25"/>
    <row r="4" spans="1:9" x14ac:dyDescent="0.25">
      <c r="A4" s="39" t="s">
        <v>59</v>
      </c>
      <c r="B4" s="39"/>
      <c r="D4" s="41"/>
      <c r="E4" s="41"/>
      <c r="F4" s="41"/>
      <c r="G4" s="41"/>
      <c r="H4" s="41"/>
      <c r="I4" s="41"/>
    </row>
    <row r="5" spans="1:9" ht="15.75" thickBot="1" x14ac:dyDescent="0.3">
      <c r="A5" s="13" t="s">
        <v>122</v>
      </c>
      <c r="B5" s="34" t="s">
        <v>123</v>
      </c>
    </row>
    <row r="6" spans="1:9" x14ac:dyDescent="0.25">
      <c r="A6" t="s">
        <v>61</v>
      </c>
      <c r="B6" s="35" t="s">
        <v>62</v>
      </c>
      <c r="E6" s="3"/>
    </row>
    <row r="7" spans="1:9" x14ac:dyDescent="0.25">
      <c r="A7" t="s">
        <v>63</v>
      </c>
      <c r="B7" s="33" t="s">
        <v>64</v>
      </c>
    </row>
    <row r="8" spans="1:9" x14ac:dyDescent="0.25">
      <c r="A8" t="s">
        <v>65</v>
      </c>
      <c r="B8" s="33" t="s">
        <v>66</v>
      </c>
    </row>
    <row r="9" spans="1:9" x14ac:dyDescent="0.25">
      <c r="A9" t="s">
        <v>67</v>
      </c>
      <c r="B9" s="33" t="s">
        <v>68</v>
      </c>
    </row>
    <row r="10" spans="1:9" x14ac:dyDescent="0.25">
      <c r="A10" t="s">
        <v>69</v>
      </c>
      <c r="B10" s="33" t="s">
        <v>70</v>
      </c>
    </row>
    <row r="11" spans="1:9" x14ac:dyDescent="0.25">
      <c r="A11" t="s">
        <v>71</v>
      </c>
      <c r="B11" s="33" t="s">
        <v>72</v>
      </c>
    </row>
    <row r="12" spans="1:9" x14ac:dyDescent="0.25">
      <c r="A12" s="42" t="s">
        <v>73</v>
      </c>
      <c r="B12" s="33" t="s">
        <v>74</v>
      </c>
    </row>
    <row r="13" spans="1:9" x14ac:dyDescent="0.25">
      <c r="A13" s="42"/>
      <c r="B13" s="33" t="s">
        <v>75</v>
      </c>
    </row>
    <row r="15" spans="1:9" x14ac:dyDescent="0.25">
      <c r="A15" s="38" t="s">
        <v>120</v>
      </c>
      <c r="B15" s="38"/>
    </row>
    <row r="16" spans="1:9" x14ac:dyDescent="0.25">
      <c r="A16" s="44" t="s">
        <v>157</v>
      </c>
      <c r="B16" s="44"/>
    </row>
    <row r="17" spans="1:2" x14ac:dyDescent="0.25">
      <c r="A17" s="2"/>
      <c r="B17" s="2"/>
    </row>
    <row r="18" spans="1:2" ht="15.75" thickBot="1" x14ac:dyDescent="0.3">
      <c r="A18" s="13" t="s">
        <v>122</v>
      </c>
      <c r="B18" s="31" t="s">
        <v>123</v>
      </c>
    </row>
    <row r="19" spans="1:2" x14ac:dyDescent="0.25">
      <c r="A19" t="s">
        <v>76</v>
      </c>
      <c r="B19" s="33" t="s">
        <v>77</v>
      </c>
    </row>
    <row r="20" spans="1:2" x14ac:dyDescent="0.25">
      <c r="A20" t="s">
        <v>78</v>
      </c>
      <c r="B20" s="33" t="s">
        <v>79</v>
      </c>
    </row>
    <row r="21" spans="1:2" x14ac:dyDescent="0.25">
      <c r="A21" t="s">
        <v>80</v>
      </c>
      <c r="B21" s="33" t="s">
        <v>81</v>
      </c>
    </row>
    <row r="22" spans="1:2" x14ac:dyDescent="0.25">
      <c r="A22" t="s">
        <v>82</v>
      </c>
      <c r="B22" s="33" t="s">
        <v>83</v>
      </c>
    </row>
    <row r="23" spans="1:2" x14ac:dyDescent="0.25">
      <c r="A23" t="s">
        <v>89</v>
      </c>
      <c r="B23" s="33" t="s">
        <v>84</v>
      </c>
    </row>
    <row r="24" spans="1:2" x14ac:dyDescent="0.25">
      <c r="A24" t="s">
        <v>85</v>
      </c>
      <c r="B24" s="33" t="s">
        <v>86</v>
      </c>
    </row>
    <row r="25" spans="1:2" x14ac:dyDescent="0.25">
      <c r="A25" t="s">
        <v>87</v>
      </c>
      <c r="B25" s="33" t="s">
        <v>88</v>
      </c>
    </row>
    <row r="26" spans="1:2" x14ac:dyDescent="0.25">
      <c r="A26" t="s">
        <v>90</v>
      </c>
      <c r="B26" s="33" t="s">
        <v>91</v>
      </c>
    </row>
    <row r="27" spans="1:2" x14ac:dyDescent="0.25">
      <c r="A27" t="s">
        <v>92</v>
      </c>
      <c r="B27" s="33">
        <v>7.25</v>
      </c>
    </row>
    <row r="28" spans="1:2" x14ac:dyDescent="0.25">
      <c r="A28" t="s">
        <v>93</v>
      </c>
      <c r="B28" s="33" t="s">
        <v>94</v>
      </c>
    </row>
    <row r="30" spans="1:2" x14ac:dyDescent="0.25">
      <c r="A30" s="38" t="s">
        <v>119</v>
      </c>
      <c r="B30" s="38"/>
    </row>
    <row r="31" spans="1:2" ht="15.75" thickBot="1" x14ac:dyDescent="0.3">
      <c r="A31" s="13" t="s">
        <v>122</v>
      </c>
      <c r="B31" s="32" t="s">
        <v>123</v>
      </c>
    </row>
    <row r="32" spans="1:2" x14ac:dyDescent="0.25">
      <c r="A32" t="s">
        <v>95</v>
      </c>
      <c r="B32" s="33" t="s">
        <v>96</v>
      </c>
    </row>
    <row r="33" spans="1:2" x14ac:dyDescent="0.25">
      <c r="A33" t="s">
        <v>97</v>
      </c>
      <c r="B33" s="33" t="s">
        <v>98</v>
      </c>
    </row>
    <row r="34" spans="1:2" x14ac:dyDescent="0.25">
      <c r="A34" t="s">
        <v>99</v>
      </c>
      <c r="B34" s="33" t="s">
        <v>100</v>
      </c>
    </row>
    <row r="35" spans="1:2" x14ac:dyDescent="0.25">
      <c r="A35" t="s">
        <v>101</v>
      </c>
      <c r="B35" s="33" t="s">
        <v>102</v>
      </c>
    </row>
    <row r="36" spans="1:2" x14ac:dyDescent="0.25">
      <c r="A36" t="s">
        <v>103</v>
      </c>
      <c r="B36" s="33" t="s">
        <v>104</v>
      </c>
    </row>
    <row r="37" spans="1:2" x14ac:dyDescent="0.25">
      <c r="A37" t="s">
        <v>105</v>
      </c>
      <c r="B37" s="33" t="s">
        <v>106</v>
      </c>
    </row>
    <row r="38" spans="1:2" x14ac:dyDescent="0.25">
      <c r="A38" t="s">
        <v>107</v>
      </c>
      <c r="B38" s="33" t="s">
        <v>108</v>
      </c>
    </row>
    <row r="39" spans="1:2" x14ac:dyDescent="0.25">
      <c r="A39" t="s">
        <v>54</v>
      </c>
      <c r="B39" s="33">
        <v>9.99</v>
      </c>
    </row>
    <row r="40" spans="1:2" x14ac:dyDescent="0.25">
      <c r="A40" t="s">
        <v>109</v>
      </c>
      <c r="B40" s="33" t="s">
        <v>110</v>
      </c>
    </row>
    <row r="41" spans="1:2" x14ac:dyDescent="0.25">
      <c r="A41" t="s">
        <v>111</v>
      </c>
      <c r="B41" s="33" t="s">
        <v>112</v>
      </c>
    </row>
    <row r="42" spans="1:2" x14ac:dyDescent="0.25">
      <c r="B42" s="33" t="s">
        <v>113</v>
      </c>
    </row>
    <row r="43" spans="1:2" x14ac:dyDescent="0.25">
      <c r="A43" t="s">
        <v>114</v>
      </c>
      <c r="B43" s="33" t="s">
        <v>115</v>
      </c>
    </row>
    <row r="44" spans="1:2" x14ac:dyDescent="0.25">
      <c r="B44" s="33" t="s">
        <v>116</v>
      </c>
    </row>
    <row r="45" spans="1:2" x14ac:dyDescent="0.25">
      <c r="B45" s="33" t="s">
        <v>117</v>
      </c>
    </row>
    <row r="46" spans="1:2" x14ac:dyDescent="0.25">
      <c r="B46" s="33" t="s">
        <v>118</v>
      </c>
    </row>
  </sheetData>
  <mergeCells count="7">
    <mergeCell ref="D4:I4"/>
    <mergeCell ref="A12:A13"/>
    <mergeCell ref="A15:B15"/>
    <mergeCell ref="A30:B30"/>
    <mergeCell ref="A1:B2"/>
    <mergeCell ref="A16:B16"/>
    <mergeCell ref="A4:B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6" workbookViewId="0">
      <selection activeCell="F24" sqref="F24"/>
    </sheetView>
  </sheetViews>
  <sheetFormatPr baseColWidth="10" defaultRowHeight="15" x14ac:dyDescent="0.25"/>
  <cols>
    <col min="1" max="1" width="14.140625" bestFit="1" customWidth="1"/>
    <col min="2" max="2" width="12" bestFit="1" customWidth="1"/>
    <col min="3" max="3" width="5.5703125" customWidth="1"/>
    <col min="4" max="4" width="5.42578125" customWidth="1"/>
    <col min="5" max="5" width="38.5703125" bestFit="1" customWidth="1"/>
    <col min="6" max="6" width="38.140625" bestFit="1" customWidth="1"/>
    <col min="7" max="7" width="26.140625" customWidth="1"/>
    <col min="8" max="8" width="12" bestFit="1" customWidth="1"/>
  </cols>
  <sheetData>
    <row r="1" spans="1:7" x14ac:dyDescent="0.25">
      <c r="A1" s="45" t="s">
        <v>20</v>
      </c>
      <c r="B1" s="45"/>
      <c r="C1" s="45"/>
      <c r="D1" s="45"/>
      <c r="E1" s="45"/>
      <c r="F1" s="45"/>
      <c r="G1" s="45"/>
    </row>
    <row r="2" spans="1:7" x14ac:dyDescent="0.25">
      <c r="A2" s="45"/>
      <c r="B2" s="45"/>
      <c r="C2" s="45"/>
      <c r="D2" s="45"/>
      <c r="E2" s="45"/>
      <c r="F2" s="45"/>
      <c r="G2" s="45"/>
    </row>
    <row r="13" spans="1:7" ht="15.75" thickBot="1" x14ac:dyDescent="0.3">
      <c r="A13" s="21" t="s">
        <v>24</v>
      </c>
      <c r="B13" s="13"/>
      <c r="C13" s="17"/>
      <c r="E13" s="5" t="s">
        <v>13</v>
      </c>
      <c r="F13" s="8" t="s">
        <v>21</v>
      </c>
      <c r="G13" s="6" t="s">
        <v>22</v>
      </c>
    </row>
    <row r="14" spans="1:7" x14ac:dyDescent="0.25">
      <c r="A14" t="s">
        <v>4</v>
      </c>
      <c r="B14" s="16">
        <v>1.8478000000000001</v>
      </c>
      <c r="E14" t="s">
        <v>15</v>
      </c>
      <c r="F14" s="9">
        <f>B21*4*B16/B14*B14</f>
        <v>2E-8</v>
      </c>
      <c r="G14" s="12">
        <f>F14*1000000000</f>
        <v>20</v>
      </c>
    </row>
    <row r="15" spans="1:7" x14ac:dyDescent="0.25">
      <c r="A15" t="s">
        <v>5</v>
      </c>
      <c r="B15" s="7">
        <v>0.76539999999999997</v>
      </c>
      <c r="E15" t="s">
        <v>17</v>
      </c>
      <c r="F15" s="10">
        <f>IF(F14&lt;B22, 1, 0 )</f>
        <v>1</v>
      </c>
      <c r="G15" s="7"/>
    </row>
    <row r="16" spans="1:7" x14ac:dyDescent="0.25">
      <c r="A16" t="s">
        <v>1</v>
      </c>
      <c r="B16" s="7">
        <v>1</v>
      </c>
      <c r="E16" s="1" t="s">
        <v>14</v>
      </c>
      <c r="F16" s="10"/>
      <c r="G16" s="7"/>
    </row>
    <row r="17" spans="1:7" x14ac:dyDescent="0.25">
      <c r="A17" t="s">
        <v>6</v>
      </c>
      <c r="B17" s="7">
        <v>1</v>
      </c>
      <c r="E17" t="s">
        <v>16</v>
      </c>
      <c r="F17" s="11">
        <f>B23*4*B17/(B15*B15)</f>
        <v>3.4139179563140041E-8</v>
      </c>
      <c r="G17" s="12">
        <f>F17*1000000000</f>
        <v>34.13917956314004</v>
      </c>
    </row>
    <row r="18" spans="1:7" x14ac:dyDescent="0.25">
      <c r="E18" t="s">
        <v>18</v>
      </c>
      <c r="F18" s="10">
        <f>IF(F17&lt;B24, 1, 0 )</f>
        <v>1</v>
      </c>
      <c r="G18" s="7"/>
    </row>
    <row r="19" spans="1:7" x14ac:dyDescent="0.25">
      <c r="F19" s="17"/>
      <c r="G19" s="17"/>
    </row>
    <row r="20" spans="1:7" ht="15.75" thickBot="1" x14ac:dyDescent="0.3">
      <c r="A20" s="21" t="s">
        <v>23</v>
      </c>
      <c r="B20" s="22" t="s">
        <v>19</v>
      </c>
      <c r="C20" s="15" t="s">
        <v>22</v>
      </c>
      <c r="E20" s="21" t="s">
        <v>28</v>
      </c>
      <c r="F20" s="22" t="s">
        <v>29</v>
      </c>
      <c r="G20" s="15" t="s">
        <v>30</v>
      </c>
    </row>
    <row r="21" spans="1:7" x14ac:dyDescent="0.25">
      <c r="A21" s="18" t="s">
        <v>2</v>
      </c>
      <c r="B21" s="20">
        <v>5.0000000000000001E-9</v>
      </c>
      <c r="C21">
        <f>B21*1000000000</f>
        <v>5</v>
      </c>
      <c r="E21" s="24" t="s">
        <v>9</v>
      </c>
      <c r="F21" s="25">
        <f>(B14*B22-(POWER((B14*B14)*(B22*B22)-(4*B16*B21*B22),0.5)))/(4*3.14159265358979*B27*B21*B22)</f>
        <v>114.30336664731129</v>
      </c>
      <c r="G21" s="4">
        <f>F21/1000</f>
        <v>0.11430336664731129</v>
      </c>
    </row>
    <row r="22" spans="1:7" x14ac:dyDescent="0.25">
      <c r="A22" s="19" t="s">
        <v>0</v>
      </c>
      <c r="B22" s="10">
        <v>7.0000000000000005E-8</v>
      </c>
      <c r="C22">
        <f t="shared" ref="C22:C24" si="0">B22*1000000000</f>
        <v>70</v>
      </c>
      <c r="E22" s="24" t="s">
        <v>10</v>
      </c>
      <c r="F22" s="26">
        <f>(B14*B22+(POWER((B14*B14)*(B22*B22)-(4*B16*B21*B22),0.5)))/(4*3.14159265358979*B27*B21*B22)</f>
        <v>5232.7239759927716</v>
      </c>
      <c r="G22" s="4">
        <f t="shared" ref="G22:G24" si="1">F22/1000</f>
        <v>5.2327239759927719</v>
      </c>
    </row>
    <row r="23" spans="1:7" x14ac:dyDescent="0.25">
      <c r="A23" s="19" t="s">
        <v>7</v>
      </c>
      <c r="B23" s="10">
        <v>5.0000000000000001E-9</v>
      </c>
      <c r="C23">
        <f t="shared" si="0"/>
        <v>5</v>
      </c>
      <c r="E23" s="24" t="s">
        <v>12</v>
      </c>
      <c r="F23" s="26">
        <f>(B15*B24-(POWER((B15*B15)*(B24*B24)-(4*B17*B23*B24),0.5)))/(4*3.14159265358979*B27*B23*B24)</f>
        <v>314.78718773423941</v>
      </c>
      <c r="G23" s="4">
        <f t="shared" si="1"/>
        <v>0.31478718773423942</v>
      </c>
    </row>
    <row r="24" spans="1:7" x14ac:dyDescent="0.25">
      <c r="A24" s="19" t="s">
        <v>8</v>
      </c>
      <c r="B24" s="10">
        <v>7.0000000000000005E-8</v>
      </c>
      <c r="C24">
        <f t="shared" si="0"/>
        <v>70</v>
      </c>
      <c r="E24" s="24" t="s">
        <v>11</v>
      </c>
      <c r="F24" s="27">
        <f>(B15*B24+(POWER((B15*B15)*(B24*B24)-(4*B17*B23*B24),0.5)))/(4*3.14159265358979*B27*B23*B24)</f>
        <v>1900.0708748573388</v>
      </c>
      <c r="G24" s="4">
        <f t="shared" si="1"/>
        <v>1.9000708748573387</v>
      </c>
    </row>
    <row r="26" spans="1:7" ht="15.75" thickBot="1" x14ac:dyDescent="0.3">
      <c r="A26" s="21" t="s">
        <v>25</v>
      </c>
      <c r="B26" s="23" t="s">
        <v>26</v>
      </c>
      <c r="C26" s="14" t="s">
        <v>27</v>
      </c>
    </row>
    <row r="27" spans="1:7" x14ac:dyDescent="0.25">
      <c r="A27" s="19" t="s">
        <v>3</v>
      </c>
      <c r="B27" s="10">
        <v>11000</v>
      </c>
      <c r="C27">
        <f>B27/1000</f>
        <v>11</v>
      </c>
    </row>
  </sheetData>
  <mergeCells count="1">
    <mergeCell ref="A1:G2"/>
  </mergeCells>
  <conditionalFormatting sqref="F15">
    <cfRule type="colorScale" priority="4">
      <colorScale>
        <cfvo type="num" val="0"/>
        <cfvo type="num" val="1"/>
        <color rgb="FFC00000"/>
        <color theme="6" tint="-0.249977111117893"/>
      </colorScale>
    </cfRule>
    <cfRule type="cellIs" dxfId="1" priority="5" operator="equal">
      <formula>1</formula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:F19">
    <cfRule type="colorScale" priority="1">
      <colorScale>
        <cfvo type="num" val="0"/>
        <cfvo type="num" val="1"/>
        <color rgb="FFC00000"/>
        <color theme="6" tint="-0.249977111117893"/>
      </colorScale>
    </cfRule>
    <cfRule type="cellIs" dxfId="0" priority="2" operator="equal">
      <formula>1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Elektretmikro</vt:lpstr>
      <vt:lpstr>Dynamisches Mikro</vt:lpstr>
      <vt:lpstr>Filter Rechner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Tomas</cp:lastModifiedBy>
  <dcterms:created xsi:type="dcterms:W3CDTF">2013-09-16T17:32:10Z</dcterms:created>
  <dcterms:modified xsi:type="dcterms:W3CDTF">2013-09-19T16:46:36Z</dcterms:modified>
</cp:coreProperties>
</file>