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Tabelle1" sheetId="1" r:id="rId1"/>
    <sheet name="Tabelle2" sheetId="2" r:id="rId2"/>
    <sheet name="Tabelle3" sheetId="3" r:id="rId3"/>
  </sheets>
  <definedNames>
    <definedName name="F_CPU">'Tabelle1'!$B$2</definedName>
    <definedName name="T1_FREQUENCE">'Tabelle1'!$B$3</definedName>
    <definedName name="T1_MAX_COUNTER">'Tabelle1'!$B$4</definedName>
    <definedName name="T1_PRESCALE">'Tabelle1'!$B$23</definedName>
    <definedName name="T1_SOLL">'Tabelle1'!$D$4</definedName>
    <definedName name="T1_Time">'Tabelle1'!$D$3</definedName>
  </definedNames>
  <calcPr fullCalcOnLoad="1"/>
</workbook>
</file>

<file path=xl/sharedStrings.xml><?xml version="1.0" encoding="utf-8"?>
<sst xmlns="http://schemas.openxmlformats.org/spreadsheetml/2006/main" count="24" uniqueCount="21">
  <si>
    <t>CPU-Frequenz [Hz]</t>
  </si>
  <si>
    <t>Soll-Frequenz [Hz]</t>
  </si>
  <si>
    <t>entspricht</t>
  </si>
  <si>
    <t>ms (T1_TIME)</t>
  </si>
  <si>
    <t>Max Counter</t>
  </si>
  <si>
    <t>µs (T1_SOLL)</t>
  </si>
  <si>
    <t>&gt; T1_TIME</t>
  </si>
  <si>
    <t>Ja</t>
  </si>
  <si>
    <t>&lt; Timer-Frequenz</t>
  </si>
  <si>
    <t>Prescaler</t>
  </si>
  <si>
    <t>ERROR</t>
  </si>
  <si>
    <t>Timer-Frequenz [Hz]</t>
  </si>
  <si>
    <t>Timer-Periode [µs]</t>
  </si>
  <si>
    <t>Min. Timer Frequenz [Hz]</t>
  </si>
  <si>
    <t>Max. Timer Periode [ms]</t>
  </si>
  <si>
    <t>T1_SOLL/Timer-Periode</t>
  </si>
  <si>
    <t>Preload</t>
  </si>
  <si>
    <t>COMPARE_MATCH</t>
  </si>
  <si>
    <t>T1_PRESCALE</t>
  </si>
  <si>
    <t>T1_PRESCALE_VALUE</t>
  </si>
  <si>
    <t>T1_COUNTER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</si>
</sst>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2" borderId="0" xfId="0" applyFont="1" applyFill="1" applyAlignment="1">
      <alignment/>
    </xf>
    <xf numFmtId="164" fontId="0" fillId="3" borderId="0" xfId="0" applyFont="1" applyFill="1" applyAlignment="1">
      <alignment/>
    </xf>
    <xf numFmtId="164" fontId="0" fillId="2" borderId="1" xfId="0" applyFont="1" applyFill="1" applyBorder="1" applyAlignment="1">
      <alignment/>
    </xf>
    <xf numFmtId="164" fontId="0" fillId="2" borderId="1" xfId="0" applyFill="1" applyBorder="1" applyAlignment="1">
      <alignment horizontal="left"/>
    </xf>
    <xf numFmtId="164" fontId="0" fillId="2" borderId="1" xfId="0" applyFill="1" applyBorder="1" applyAlignment="1" applyProtection="1">
      <alignment horizontal="left" vertical="center"/>
      <protection locked="0"/>
    </xf>
    <xf numFmtId="164" fontId="0" fillId="2" borderId="1" xfId="0" applyFont="1" applyFill="1" applyBorder="1" applyAlignment="1" applyProtection="1">
      <alignment horizontal="left" vertical="center"/>
      <protection locked="0"/>
    </xf>
    <xf numFmtId="164" fontId="0" fillId="3" borderId="1" xfId="0" applyFont="1" applyFill="1" applyBorder="1" applyAlignment="1">
      <alignment/>
    </xf>
    <xf numFmtId="164" fontId="0" fillId="3" borderId="1" xfId="0" applyFill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="130" zoomScaleNormal="130" workbookViewId="0" topLeftCell="A1">
      <selection activeCell="A1" sqref="A1"/>
    </sheetView>
  </sheetViews>
  <sheetFormatPr defaultColWidth="11.421875" defaultRowHeight="12.75"/>
  <cols>
    <col min="1" max="1" width="21.57421875" style="0" customWidth="1"/>
    <col min="2" max="16384" width="11.57421875" style="0" customWidth="1"/>
  </cols>
  <sheetData>
    <row r="2" spans="1:2" ht="12">
      <c r="A2" s="1" t="s">
        <v>0</v>
      </c>
      <c r="B2" s="1">
        <v>8000000</v>
      </c>
    </row>
    <row r="3" spans="1:5" ht="12">
      <c r="A3" s="1" t="s">
        <v>1</v>
      </c>
      <c r="B3" s="1">
        <v>1</v>
      </c>
      <c r="C3" s="2" t="s">
        <v>2</v>
      </c>
      <c r="D3" s="1">
        <f>1/B3*1000</f>
        <v>1000</v>
      </c>
      <c r="E3" s="1" t="s">
        <v>3</v>
      </c>
    </row>
    <row r="4" spans="1:5" ht="12">
      <c r="A4" t="s">
        <v>4</v>
      </c>
      <c r="B4">
        <v>65536</v>
      </c>
      <c r="D4" s="1">
        <f>1/B3*1000000</f>
        <v>1000000</v>
      </c>
      <c r="E4" s="1" t="s">
        <v>5</v>
      </c>
    </row>
    <row r="7" spans="1:7" ht="12">
      <c r="A7" s="3" t="s">
        <v>6</v>
      </c>
      <c r="B7" s="3" t="str">
        <f>IF(B13&gt;T1_Time,"Ja","Nein")</f>
        <v>Nein</v>
      </c>
      <c r="C7" s="3" t="str">
        <f>IF(C13&gt;T1_Time,"Ja","Nein")</f>
        <v>Nein</v>
      </c>
      <c r="D7" s="3" t="str">
        <f>IF(D13&gt;T1_Time,"Ja","Nein")</f>
        <v>Nein</v>
      </c>
      <c r="E7" s="3" t="str">
        <f>IF(E13&gt;T1_Time,"Ja","Nein")</f>
        <v>Ja</v>
      </c>
      <c r="F7" s="3" t="str">
        <f>IF(F13&gt;T1_Time,"Ja","Nein")</f>
        <v>Ja</v>
      </c>
      <c r="G7" s="3" t="s">
        <v>7</v>
      </c>
    </row>
    <row r="8" spans="1:7" ht="12">
      <c r="A8" s="4" t="s">
        <v>8</v>
      </c>
      <c r="B8" s="4" t="str">
        <f>IF(B10&lt;T1_MAX_COUNTER,"Ja","Nein")</f>
        <v>Nein</v>
      </c>
      <c r="C8" s="4" t="str">
        <f>IF(C10&lt;T1_MAX_COUNTER,"Ja","Nein")</f>
        <v>Nein</v>
      </c>
      <c r="D8" s="4" t="str">
        <f>IF(D10&lt;T1_MAX_COUNTER,"Ja","Nein")</f>
        <v>Nein</v>
      </c>
      <c r="E8" s="4" t="str">
        <f>IF(E10&lt;T1_MAX_COUNTER,"Ja","Nein")</f>
        <v>Ja</v>
      </c>
      <c r="F8" s="4" t="str">
        <f>IF(F10&lt;T1_MAX_COUNTER,"Ja","Nein")</f>
        <v>Ja</v>
      </c>
      <c r="G8" s="4" t="str">
        <f>IF(G10&lt;T1_MAX_COUNTER,"Ja","Nein")</f>
        <v>Ja</v>
      </c>
    </row>
    <row r="9" spans="1:7" ht="12">
      <c r="A9" s="1" t="s">
        <v>9</v>
      </c>
      <c r="B9" s="1">
        <v>1</v>
      </c>
      <c r="C9" s="1">
        <v>8</v>
      </c>
      <c r="D9" s="1">
        <v>64</v>
      </c>
      <c r="E9" s="1">
        <v>256</v>
      </c>
      <c r="F9" s="1">
        <v>1024</v>
      </c>
      <c r="G9" t="s">
        <v>10</v>
      </c>
    </row>
    <row r="10" spans="1:6" ht="12">
      <c r="A10" t="s">
        <v>11</v>
      </c>
      <c r="B10">
        <f>F_CPU/(T1_FREQUENCE*B9)</f>
        <v>8000000</v>
      </c>
      <c r="C10">
        <f>F_CPU/(T1_FREQUENCE*C9)</f>
        <v>1000000</v>
      </c>
      <c r="D10">
        <f>F_CPU/(T1_FREQUENCE*D9)</f>
        <v>125000</v>
      </c>
      <c r="E10">
        <f>F_CPU/(T1_FREQUENCE*E9)</f>
        <v>31250</v>
      </c>
      <c r="F10">
        <f>F_CPU/(T1_FREQUENCE*F9)</f>
        <v>7812.5</v>
      </c>
    </row>
    <row r="11" spans="1:6" ht="12">
      <c r="A11" t="s">
        <v>12</v>
      </c>
      <c r="B11">
        <f>1/B10*1000000</f>
        <v>0.125</v>
      </c>
      <c r="C11">
        <f>1/C10*1000000</f>
        <v>1</v>
      </c>
      <c r="D11">
        <f>1/D10*1000000</f>
        <v>8</v>
      </c>
      <c r="E11">
        <f>1/E10*1000000</f>
        <v>32</v>
      </c>
      <c r="F11">
        <f>1/F10*1000000</f>
        <v>128</v>
      </c>
    </row>
    <row r="12" spans="1:6" ht="12">
      <c r="A12" t="s">
        <v>13</v>
      </c>
      <c r="B12">
        <f>B10/T1_MAX_COUNTER</f>
        <v>122.0703125</v>
      </c>
      <c r="C12">
        <f>C10/T1_MAX_COUNTER</f>
        <v>15.2587890625</v>
      </c>
      <c r="D12">
        <f>D10/T1_MAX_COUNTER</f>
        <v>1.9073486328125</v>
      </c>
      <c r="E12">
        <f>E10/T1_MAX_COUNTER</f>
        <v>0.476837158203125</v>
      </c>
      <c r="F12">
        <f>F10/T1_MAX_COUNTER</f>
        <v>0.11920928955078125</v>
      </c>
    </row>
    <row r="13" spans="1:6" ht="12">
      <c r="A13" t="s">
        <v>14</v>
      </c>
      <c r="B13">
        <f>T1_MAX_COUNTER/B10*1000</f>
        <v>8.192</v>
      </c>
      <c r="C13">
        <f>T1_MAX_COUNTER/C10*1000</f>
        <v>65.536</v>
      </c>
      <c r="D13">
        <f>T1_MAX_COUNTER/D10*1000</f>
        <v>524.288</v>
      </c>
      <c r="E13">
        <f>T1_MAX_COUNTER/E10*1000</f>
        <v>2097.152</v>
      </c>
      <c r="F13">
        <f>T1_MAX_COUNTER/F10*1000</f>
        <v>8388.608</v>
      </c>
    </row>
    <row r="14" spans="1:6" ht="12">
      <c r="A14" t="s">
        <v>15</v>
      </c>
      <c r="B14">
        <f>T1_SOLL/B11</f>
        <v>8000000</v>
      </c>
      <c r="C14">
        <f>T1_SOLL/C11</f>
        <v>1000000</v>
      </c>
      <c r="D14">
        <f>T1_SOLL/D11</f>
        <v>125000</v>
      </c>
      <c r="E14">
        <f>T1_SOLL/E11</f>
        <v>31250</v>
      </c>
      <c r="F14">
        <f>T1_SOLL/F11</f>
        <v>7812.5</v>
      </c>
    </row>
    <row r="15" spans="1:6" ht="12">
      <c r="A15" t="s">
        <v>16</v>
      </c>
      <c r="B15">
        <f>T1_MAX_COUNTER-B14</f>
        <v>-7934464</v>
      </c>
      <c r="C15">
        <f>T1_MAX_COUNTER-C14</f>
        <v>-934464</v>
      </c>
      <c r="D15">
        <f>T1_MAX_COUNTER-D14</f>
        <v>-59464</v>
      </c>
      <c r="E15">
        <f>T1_MAX_COUNTER-E14</f>
        <v>34286</v>
      </c>
      <c r="F15">
        <f>T1_MAX_COUNTER-F14</f>
        <v>57723.5</v>
      </c>
    </row>
    <row r="18" spans="1:4" ht="12">
      <c r="A18" s="5" t="s">
        <v>17</v>
      </c>
      <c r="B18" s="6">
        <f>HLOOKUP("Ja",B7:G10,4,)</f>
        <v>31250</v>
      </c>
      <c r="C18" s="5"/>
      <c r="D18" s="5"/>
    </row>
    <row r="19" spans="1:4" ht="12">
      <c r="A19" s="5" t="s">
        <v>18</v>
      </c>
      <c r="B19" s="7">
        <f>HLOOKUP("Ja",B7:G9,3,)</f>
        <v>256</v>
      </c>
      <c r="C19" s="7" t="str">
        <f>CONCATENATE(B19,"U")</f>
        <v>256U</v>
      </c>
      <c r="D19" s="7"/>
    </row>
    <row r="20" spans="1:4" ht="12">
      <c r="A20" s="5" t="s">
        <v>19</v>
      </c>
      <c r="B20" s="8">
        <f>HLOOKUP("Ja",B7:G9,3,)</f>
        <v>256</v>
      </c>
      <c r="C20" s="7" t="str">
        <f>CONCATENATE("T1_PRESCALE_",B20)</f>
        <v>T1_PRESCALE_256</v>
      </c>
      <c r="D20" s="7"/>
    </row>
    <row r="21" spans="1:4" ht="12">
      <c r="A21" s="5" t="s">
        <v>20</v>
      </c>
      <c r="B21" s="5">
        <f>F_CPU/T1_PRESCALE/T1_FREQUENCE+0.5</f>
        <v>31250.5</v>
      </c>
      <c r="C21" s="5"/>
      <c r="D21" s="5"/>
    </row>
    <row r="23" spans="1:4" ht="12">
      <c r="A23" s="9" t="s">
        <v>18</v>
      </c>
      <c r="B23" s="10">
        <f>HLOOKUP("Ja",B8:G10,2,)</f>
        <v>256</v>
      </c>
      <c r="C23" s="10" t="str">
        <f>CONCATENATE(HLOOKUP("Ja",C8:H10,2,),"U")</f>
        <v>256U</v>
      </c>
      <c r="D23" s="10"/>
    </row>
    <row r="24" spans="1:4" ht="12">
      <c r="A24" s="9" t="s">
        <v>19</v>
      </c>
      <c r="B24" s="10">
        <f>HLOOKUP("Ja",B8:G10,2,)</f>
        <v>256</v>
      </c>
      <c r="C24" s="10" t="str">
        <f>CONCATENATE("T1_PRESCALE_",HLOOKUP("Ja",C8:H10,2,))</f>
        <v>T1_PRESCALE_256</v>
      </c>
      <c r="D24" s="10"/>
    </row>
    <row r="25" spans="1:4" ht="12">
      <c r="A25" s="9" t="s">
        <v>20</v>
      </c>
      <c r="B25" s="9">
        <f>F_CPU/T1_PRESCALE/T1_FREQUENCE+0.5</f>
        <v>31250.5</v>
      </c>
      <c r="C25" s="9"/>
      <c r="D25" s="9"/>
    </row>
  </sheetData>
  <sheetProtection selectLockedCells="1" selectUnlockedCells="1"/>
  <mergeCells count="4">
    <mergeCell ref="C19:D19"/>
    <mergeCell ref="C20:D20"/>
    <mergeCell ref="C23:D23"/>
    <mergeCell ref="C24:D24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2013-12-15T17:06:03Z</dcterms:created>
  <dcterms:modified xsi:type="dcterms:W3CDTF">2013-12-15T19:02:31Z</dcterms:modified>
  <cp:category/>
  <cp:version/>
  <cp:contentType/>
  <cp:contentStatus/>
  <cp:revision>10</cp:revision>
</cp:coreProperties>
</file>