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LMPlatine" sheetId="1" r:id="rId1"/>
    <sheet name="Tabelle3" sheetId="3" r:id="rId2"/>
  </sheets>
  <calcPr calcId="144525"/>
</workbook>
</file>

<file path=xl/calcChain.xml><?xml version="1.0" encoding="utf-8"?>
<calcChain xmlns="http://schemas.openxmlformats.org/spreadsheetml/2006/main">
  <c r="D28" i="1" l="1"/>
  <c r="C21" i="1" l="1"/>
  <c r="C28" i="1"/>
  <c r="C26" i="1"/>
  <c r="C25" i="1"/>
  <c r="C24" i="1"/>
  <c r="C30" i="1" l="1"/>
  <c r="C19" i="1" l="1"/>
  <c r="C20" i="1" s="1"/>
  <c r="C11" i="1" l="1"/>
  <c r="F6" i="1"/>
  <c r="F5" i="1"/>
  <c r="F4" i="1"/>
  <c r="F3" i="1"/>
  <c r="F7" i="1" s="1"/>
</calcChain>
</file>

<file path=xl/sharedStrings.xml><?xml version="1.0" encoding="utf-8"?>
<sst xmlns="http://schemas.openxmlformats.org/spreadsheetml/2006/main" count="37" uniqueCount="36">
  <si>
    <t>Benötigte Werte</t>
  </si>
  <si>
    <t>Vin</t>
  </si>
  <si>
    <t>Wert</t>
  </si>
  <si>
    <t>Vled</t>
  </si>
  <si>
    <t>Iled</t>
  </si>
  <si>
    <t>fsw</t>
  </si>
  <si>
    <t>max Led Ripple</t>
  </si>
  <si>
    <t>max. Input Voltage Ripple</t>
  </si>
  <si>
    <t>D</t>
  </si>
  <si>
    <t>Variablen/Bauteilwerte</t>
  </si>
  <si>
    <t>Riadj</t>
  </si>
  <si>
    <t>Rfs</t>
  </si>
  <si>
    <t>Lmin</t>
  </si>
  <si>
    <t>Cin-min</t>
  </si>
  <si>
    <t>P</t>
  </si>
  <si>
    <t>LM3414HV</t>
  </si>
  <si>
    <t>Werte Shunt</t>
  </si>
  <si>
    <t>Shunt</t>
  </si>
  <si>
    <t>Spannungsabfall max. Shunt</t>
  </si>
  <si>
    <t>Leistung am Shunt</t>
  </si>
  <si>
    <t>http://www.mouser.de/Passive-Components/Resistors/_/N-5g9n?P=1z0x7c7Z1yzbppyZ1yzmoty</t>
  </si>
  <si>
    <t>Werte MCP</t>
  </si>
  <si>
    <t>Chn +</t>
  </si>
  <si>
    <t>Chn -</t>
  </si>
  <si>
    <t xml:space="preserve">Vin </t>
  </si>
  <si>
    <t>PGA</t>
  </si>
  <si>
    <t>max. Code</t>
  </si>
  <si>
    <t>Auflösung</t>
  </si>
  <si>
    <t>Genauigkeit (bzg. Max. Leistung)</t>
  </si>
  <si>
    <t>Pro Led Kanal max. Werte</t>
  </si>
  <si>
    <t>XXXX</t>
  </si>
  <si>
    <t>46mH</t>
  </si>
  <si>
    <t>MCP 3428//Shunt</t>
  </si>
  <si>
    <t>Messstrom max.</t>
  </si>
  <si>
    <t>max. Leistungmessung</t>
  </si>
  <si>
    <t>Messspannung max.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</si>
</sst>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0.00\ &quot;V&quot;"/>
    <numFmt numFmtId="165" formatCode="0.00\ &quot;A&quot;"/>
    <numFmt numFmtId="166" formatCode="0.00\ &quot;Hz&quot;"/>
    <numFmt numFmtId="167" formatCode="0.00\ &quot;Ohm&quot;"/>
    <numFmt numFmtId="168" formatCode="0.00&quot;µH&quot;"/>
    <numFmt numFmtId="169" formatCode="0.00&quot;µF&quot;"/>
    <numFmt numFmtId="170" formatCode="General\ &quot;V&quot;"/>
    <numFmt numFmtId="171" formatCode="General\ &quot;A&quot;"/>
    <numFmt numFmtId="172" formatCode="0.000\ &quot;Ω&quot;"/>
    <numFmt numFmtId="173" formatCode="0.000\ &quot;V&quot;"/>
    <numFmt numFmtId="174" formatCode="0.000\ &quot;W&quot;"/>
    <numFmt numFmtId="175" formatCode="0.000"/>
    <numFmt numFmtId="176" formatCode="General\ &quot;Bit&quot;"/>
    <numFmt numFmtId="177" formatCode="General\ &quot;W&quot;"/>
    <numFmt numFmtId="178" formatCode="0.00\ &quot;mW&quot;"/>
    <numFmt numFmtId="180" formatCode="&quot;Code bei :&quot;\ \ \ \ \ 0.000\ &quot;V&quot;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8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2" borderId="5" xfId="0" applyFill="1" applyBorder="1"/>
    <xf numFmtId="0" fontId="0" fillId="2" borderId="7" xfId="0" applyFill="1" applyBorder="1"/>
    <xf numFmtId="0" fontId="0" fillId="3" borderId="1" xfId="0" applyFill="1" applyBorder="1"/>
    <xf numFmtId="0" fontId="0" fillId="3" borderId="8" xfId="0" applyFill="1" applyBorder="1"/>
    <xf numFmtId="0" fontId="2" fillId="4" borderId="6" xfId="0" applyFont="1" applyFill="1" applyBorder="1" applyAlignment="1">
      <alignment horizontal="center"/>
    </xf>
    <xf numFmtId="167" fontId="2" fillId="4" borderId="6" xfId="0" applyNumberFormat="1" applyFont="1" applyFill="1" applyBorder="1" applyAlignment="1">
      <alignment horizontal="center"/>
    </xf>
    <xf numFmtId="168" fontId="2" fillId="4" borderId="6" xfId="0" applyNumberFormat="1" applyFont="1" applyFill="1" applyBorder="1" applyAlignment="1">
      <alignment horizontal="center"/>
    </xf>
    <xf numFmtId="169" fontId="2" fillId="4" borderId="6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5" fontId="2" fillId="4" borderId="1" xfId="0" applyNumberFormat="1" applyFont="1" applyFill="1" applyBorder="1" applyAlignment="1">
      <alignment horizontal="center"/>
    </xf>
    <xf numFmtId="166" fontId="2" fillId="4" borderId="1" xfId="0" applyNumberFormat="1" applyFont="1" applyFill="1" applyBorder="1" applyAlignment="1">
      <alignment horizontal="center"/>
    </xf>
    <xf numFmtId="164" fontId="2" fillId="4" borderId="8" xfId="0" applyNumberFormat="1" applyFont="1" applyFill="1" applyBorder="1" applyAlignment="1">
      <alignment horizontal="center"/>
    </xf>
    <xf numFmtId="0" fontId="0" fillId="2" borderId="0" xfId="0" applyFill="1" applyBorder="1"/>
    <xf numFmtId="0" fontId="0" fillId="5" borderId="0" xfId="0" applyFill="1" applyBorder="1"/>
    <xf numFmtId="0" fontId="0" fillId="2" borderId="1" xfId="0" applyFill="1" applyBorder="1"/>
    <xf numFmtId="170" fontId="2" fillId="6" borderId="6" xfId="0" applyNumberFormat="1" applyFont="1" applyFill="1" applyBorder="1" applyAlignment="1">
      <alignment horizontal="center"/>
    </xf>
    <xf numFmtId="171" fontId="2" fillId="6" borderId="6" xfId="0" applyNumberFormat="1" applyFont="1" applyFill="1" applyBorder="1" applyAlignment="1">
      <alignment horizontal="center"/>
    </xf>
    <xf numFmtId="172" fontId="2" fillId="6" borderId="6" xfId="0" applyNumberFormat="1" applyFont="1" applyFill="1" applyBorder="1" applyAlignment="1">
      <alignment horizontal="center"/>
    </xf>
    <xf numFmtId="173" fontId="2" fillId="6" borderId="6" xfId="0" applyNumberFormat="1" applyFont="1" applyFill="1" applyBorder="1" applyAlignment="1">
      <alignment horizontal="center"/>
    </xf>
    <xf numFmtId="174" fontId="2" fillId="6" borderId="6" xfId="0" applyNumberFormat="1" applyFont="1" applyFill="1" applyBorder="1" applyAlignment="1">
      <alignment horizontal="center"/>
    </xf>
    <xf numFmtId="177" fontId="0" fillId="6" borderId="9" xfId="0" applyNumberFormat="1" applyFill="1" applyBorder="1" applyAlignment="1">
      <alignment horizontal="center" vertical="top"/>
    </xf>
    <xf numFmtId="173" fontId="0" fillId="6" borderId="1" xfId="0" applyNumberFormat="1" applyFill="1" applyBorder="1"/>
    <xf numFmtId="175" fontId="0" fillId="6" borderId="1" xfId="0" applyNumberFormat="1" applyFill="1" applyBorder="1"/>
    <xf numFmtId="0" fontId="0" fillId="6" borderId="1" xfId="0" applyFill="1" applyBorder="1"/>
    <xf numFmtId="176" fontId="0" fillId="6" borderId="1" xfId="0" applyNumberFormat="1" applyFill="1" applyBorder="1"/>
    <xf numFmtId="178" fontId="0" fillId="6" borderId="1" xfId="0" applyNumberFormat="1" applyFill="1" applyBorder="1"/>
    <xf numFmtId="0" fontId="0" fillId="2" borderId="10" xfId="0" applyFill="1" applyBorder="1"/>
    <xf numFmtId="171" fontId="0" fillId="6" borderId="1" xfId="0" applyNumberFormat="1" applyFill="1" applyBorder="1"/>
    <xf numFmtId="171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180" fontId="0" fillId="0" borderId="0" xfId="0" applyNumberFormat="1" applyAlignment="1">
      <alignment horizontal="left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user.de/Passive-Components/Resistors/_/N-5g9n?P=1z0x7c7Z1yzbppyZ1yzmo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2"/>
  <sheetViews>
    <sheetView tabSelected="1" workbookViewId="0">
      <selection activeCell="E27" sqref="E27"/>
    </sheetView>
  </sheetViews>
  <sheetFormatPr baseColWidth="10" defaultColWidth="9.140625" defaultRowHeight="15" x14ac:dyDescent="0.25"/>
  <cols>
    <col min="1" max="1" width="26.7109375" customWidth="1"/>
    <col min="2" max="2" width="31.85546875" customWidth="1"/>
    <col min="3" max="3" width="37.5703125" customWidth="1"/>
    <col min="4" max="4" width="35" customWidth="1"/>
    <col min="5" max="5" width="38.5703125" customWidth="1"/>
    <col min="6" max="6" width="17.42578125" customWidth="1"/>
    <col min="7" max="7" width="27.85546875" customWidth="1"/>
  </cols>
  <sheetData>
    <row r="1" spans="2:7" ht="15.75" thickBot="1" x14ac:dyDescent="0.3">
      <c r="B1" t="s">
        <v>15</v>
      </c>
    </row>
    <row r="2" spans="2:7" ht="18.75" x14ac:dyDescent="0.3">
      <c r="B2" s="3" t="s">
        <v>0</v>
      </c>
      <c r="C2" s="4" t="s">
        <v>2</v>
      </c>
      <c r="D2" s="4" t="s">
        <v>30</v>
      </c>
      <c r="E2" s="4" t="s">
        <v>9</v>
      </c>
      <c r="F2" s="5" t="s">
        <v>2</v>
      </c>
    </row>
    <row r="3" spans="2:7" x14ac:dyDescent="0.25">
      <c r="B3" s="6" t="s">
        <v>1</v>
      </c>
      <c r="C3" s="15">
        <v>60</v>
      </c>
      <c r="D3" s="1"/>
      <c r="E3" s="8" t="s">
        <v>8</v>
      </c>
      <c r="F3" s="10">
        <f>C4/C3</f>
        <v>0.9</v>
      </c>
    </row>
    <row r="4" spans="2:7" x14ac:dyDescent="0.25">
      <c r="B4" s="6" t="s">
        <v>3</v>
      </c>
      <c r="C4" s="15">
        <v>54</v>
      </c>
      <c r="D4" s="1"/>
      <c r="E4" s="8" t="s">
        <v>10</v>
      </c>
      <c r="F4" s="11">
        <f>3125/C5</f>
        <v>3125</v>
      </c>
    </row>
    <row r="5" spans="2:7" x14ac:dyDescent="0.25">
      <c r="B5" s="6" t="s">
        <v>4</v>
      </c>
      <c r="C5" s="16">
        <v>1</v>
      </c>
      <c r="D5" s="1"/>
      <c r="E5" s="8" t="s">
        <v>11</v>
      </c>
      <c r="F5" s="11">
        <f>(20*10^9)/C6</f>
        <v>40000</v>
      </c>
    </row>
    <row r="6" spans="2:7" x14ac:dyDescent="0.25">
      <c r="B6" s="6" t="s">
        <v>5</v>
      </c>
      <c r="C6" s="17">
        <v>500000</v>
      </c>
      <c r="D6" s="1"/>
      <c r="E6" s="8" t="s">
        <v>12</v>
      </c>
      <c r="F6" s="12">
        <f>(((C3-C4)*C4)/(C6*C3*C7))*10^6</f>
        <v>21.6</v>
      </c>
      <c r="G6" t="s">
        <v>31</v>
      </c>
    </row>
    <row r="7" spans="2:7" x14ac:dyDescent="0.25">
      <c r="B7" s="6" t="s">
        <v>6</v>
      </c>
      <c r="C7" s="16">
        <v>0.5</v>
      </c>
      <c r="D7" s="1"/>
      <c r="E7" s="8" t="s">
        <v>13</v>
      </c>
      <c r="F7" s="13">
        <f>(((F3*(1-F3))*C5)/(C6*C8))*10^6</f>
        <v>8.9999999999999983E-2</v>
      </c>
    </row>
    <row r="8" spans="2:7" ht="15.75" thickBot="1" x14ac:dyDescent="0.3">
      <c r="B8" s="7" t="s">
        <v>7</v>
      </c>
      <c r="C8" s="18">
        <v>2</v>
      </c>
      <c r="D8" s="2"/>
      <c r="E8" s="9"/>
      <c r="F8" s="14"/>
    </row>
    <row r="11" spans="2:7" x14ac:dyDescent="0.25">
      <c r="B11" s="19" t="s">
        <v>14</v>
      </c>
      <c r="C11">
        <f>C4*C5</f>
        <v>54</v>
      </c>
    </row>
    <row r="14" spans="2:7" ht="15.75" thickBot="1" x14ac:dyDescent="0.3">
      <c r="B14" t="s">
        <v>32</v>
      </c>
    </row>
    <row r="15" spans="2:7" ht="18.75" x14ac:dyDescent="0.3">
      <c r="B15" s="36" t="s">
        <v>16</v>
      </c>
      <c r="C15" s="37"/>
      <c r="D15" s="38" t="s">
        <v>20</v>
      </c>
      <c r="E15" s="39"/>
      <c r="F15" s="39"/>
      <c r="G15" s="39"/>
    </row>
    <row r="16" spans="2:7" x14ac:dyDescent="0.25">
      <c r="B16" s="6" t="s">
        <v>35</v>
      </c>
      <c r="C16" s="22">
        <v>64</v>
      </c>
      <c r="D16" t="s">
        <v>29</v>
      </c>
    </row>
    <row r="17" spans="2:4" x14ac:dyDescent="0.25">
      <c r="B17" s="6" t="s">
        <v>33</v>
      </c>
      <c r="C17" s="23">
        <v>1.5</v>
      </c>
    </row>
    <row r="18" spans="2:4" x14ac:dyDescent="0.25">
      <c r="B18" s="6" t="s">
        <v>17</v>
      </c>
      <c r="C18" s="24">
        <v>0.13</v>
      </c>
    </row>
    <row r="19" spans="2:4" x14ac:dyDescent="0.25">
      <c r="B19" s="6" t="s">
        <v>18</v>
      </c>
      <c r="C19" s="25">
        <f>C17*C18</f>
        <v>0.19500000000000001</v>
      </c>
    </row>
    <row r="20" spans="2:4" x14ac:dyDescent="0.25">
      <c r="B20" s="6" t="s">
        <v>19</v>
      </c>
      <c r="C20" s="26">
        <f>C17*C19</f>
        <v>0.29249999999999998</v>
      </c>
    </row>
    <row r="21" spans="2:4" ht="15.75" thickBot="1" x14ac:dyDescent="0.3">
      <c r="B21" s="7" t="s">
        <v>34</v>
      </c>
      <c r="C21" s="27">
        <f>C16*C17</f>
        <v>96</v>
      </c>
    </row>
    <row r="22" spans="2:4" x14ac:dyDescent="0.25">
      <c r="B22" s="20"/>
    </row>
    <row r="23" spans="2:4" ht="21" x14ac:dyDescent="0.25">
      <c r="B23" s="40" t="s">
        <v>21</v>
      </c>
      <c r="C23" s="40"/>
    </row>
    <row r="24" spans="2:4" x14ac:dyDescent="0.25">
      <c r="B24" s="21" t="s">
        <v>22</v>
      </c>
      <c r="C24" s="28">
        <f>C19</f>
        <v>0.19500000000000001</v>
      </c>
    </row>
    <row r="25" spans="2:4" x14ac:dyDescent="0.25">
      <c r="B25" s="21" t="s">
        <v>23</v>
      </c>
      <c r="C25" s="29">
        <f>C19-C19</f>
        <v>0</v>
      </c>
    </row>
    <row r="26" spans="2:4" x14ac:dyDescent="0.25">
      <c r="B26" s="21" t="s">
        <v>24</v>
      </c>
      <c r="C26" s="28">
        <f>C24-C25</f>
        <v>0.19500000000000001</v>
      </c>
    </row>
    <row r="27" spans="2:4" x14ac:dyDescent="0.25">
      <c r="B27" s="21" t="s">
        <v>25</v>
      </c>
      <c r="C27" s="30">
        <v>4</v>
      </c>
    </row>
    <row r="28" spans="2:4" x14ac:dyDescent="0.25">
      <c r="B28" s="21" t="s">
        <v>26</v>
      </c>
      <c r="C28" s="30">
        <f>(2^C29+1)*C27*((C24-C25)/2.048)</f>
        <v>24960.380859375</v>
      </c>
      <c r="D28" s="41">
        <f>C19</f>
        <v>0.19500000000000001</v>
      </c>
    </row>
    <row r="29" spans="2:4" x14ac:dyDescent="0.25">
      <c r="B29" s="21" t="s">
        <v>27</v>
      </c>
      <c r="C29" s="31">
        <v>16</v>
      </c>
    </row>
    <row r="30" spans="2:4" x14ac:dyDescent="0.25">
      <c r="B30" s="21" t="s">
        <v>28</v>
      </c>
      <c r="C30" s="32">
        <f>(C21/C28)*(10^(3))</f>
        <v>3.8460951593990944</v>
      </c>
    </row>
    <row r="31" spans="2:4" x14ac:dyDescent="0.25">
      <c r="B31" s="21"/>
      <c r="C31" s="34"/>
    </row>
    <row r="32" spans="2:4" x14ac:dyDescent="0.25">
      <c r="B32" s="33"/>
      <c r="C32" s="35"/>
    </row>
  </sheetData>
  <mergeCells count="3">
    <mergeCell ref="B15:C15"/>
    <mergeCell ref="D15:G15"/>
    <mergeCell ref="B23:C23"/>
  </mergeCells>
  <hyperlinks>
    <hyperlink ref="D1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LMPlatine</vt:lpstr>
      <vt:lpstr>Tabelle3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2016-02-28T17:01:08Z</dcterms:modified>
</cp:coreProperties>
</file>