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0" windowWidth="12540" windowHeight="7620"/>
  </bookViews>
  <sheets>
    <sheet name=" " sheetId="1" r:id="rId1"/>
    <sheet name="2" sheetId="2" r:id="rId2"/>
    <sheet name="3" sheetId="3" r:id="rId3"/>
  </sheets>
  <calcPr calcId="125725"/>
</workbook>
</file>

<file path=xl/calcChain.xml><?xml version="1.0" encoding="utf-8"?>
<calcChain xmlns="http://schemas.openxmlformats.org/spreadsheetml/2006/main">
  <c r="D50" i="1"/>
  <c r="C50"/>
  <c r="B50" s="1"/>
  <c r="D43"/>
  <c r="C43"/>
  <c r="B43" s="1"/>
  <c r="C21"/>
  <c r="D21"/>
  <c r="E21"/>
  <c r="F21"/>
  <c r="G21"/>
  <c r="C32"/>
  <c r="D32"/>
  <c r="E32"/>
  <c r="F32"/>
  <c r="G32"/>
  <c r="G22"/>
  <c r="G23"/>
  <c r="G24"/>
  <c r="G25"/>
  <c r="G26"/>
  <c r="G27"/>
  <c r="G28"/>
  <c r="G29"/>
  <c r="G30"/>
  <c r="G31"/>
  <c r="F22"/>
  <c r="F23"/>
  <c r="F24"/>
  <c r="F25"/>
  <c r="F26"/>
  <c r="F27"/>
  <c r="F28"/>
  <c r="F29"/>
  <c r="F30"/>
  <c r="F31"/>
  <c r="E22"/>
  <c r="E23"/>
  <c r="E24"/>
  <c r="E25"/>
  <c r="E26"/>
  <c r="E27"/>
  <c r="E28"/>
  <c r="E29"/>
  <c r="E30"/>
  <c r="E31"/>
  <c r="D23"/>
  <c r="D24"/>
  <c r="D25"/>
  <c r="D26"/>
  <c r="D27"/>
  <c r="D28"/>
  <c r="D29"/>
  <c r="D30"/>
  <c r="D31"/>
  <c r="D22"/>
  <c r="C26"/>
  <c r="C31"/>
  <c r="C9"/>
  <c r="G9" s="1"/>
  <c r="C10"/>
  <c r="F10" s="1"/>
  <c r="C11"/>
  <c r="G11" s="1"/>
  <c r="C12"/>
  <c r="F12" s="1"/>
  <c r="C30"/>
  <c r="C29"/>
  <c r="C23"/>
  <c r="C24"/>
  <c r="C25"/>
  <c r="C27"/>
  <c r="C28"/>
  <c r="C22"/>
  <c r="C14"/>
  <c r="F14" s="1"/>
  <c r="C15"/>
  <c r="G15" s="1"/>
  <c r="C16"/>
  <c r="F16" s="1"/>
  <c r="C13"/>
  <c r="G13" s="1"/>
  <c r="D10" l="1"/>
  <c r="D15"/>
  <c r="D13"/>
  <c r="D11"/>
  <c r="E9"/>
  <c r="E15"/>
  <c r="E13"/>
  <c r="E11"/>
  <c r="F9"/>
  <c r="F15"/>
  <c r="F13"/>
  <c r="F11"/>
  <c r="G16"/>
  <c r="G14"/>
  <c r="G12"/>
  <c r="G10"/>
  <c r="D16"/>
  <c r="D14"/>
  <c r="D12"/>
  <c r="D9"/>
  <c r="E16"/>
  <c r="E14"/>
  <c r="E12"/>
  <c r="E10"/>
</calcChain>
</file>

<file path=xl/sharedStrings.xml><?xml version="1.0" encoding="utf-8"?>
<sst xmlns="http://schemas.openxmlformats.org/spreadsheetml/2006/main" count="65" uniqueCount="35">
  <si>
    <t>Kupferdraht</t>
  </si>
  <si>
    <t>Ω*mm²/m</t>
  </si>
  <si>
    <t>spez. Widerstand</t>
  </si>
  <si>
    <t>Temp-Koeff</t>
  </si>
  <si>
    <t>1/K</t>
  </si>
  <si>
    <t>Durchmesser</t>
  </si>
  <si>
    <t>[mm]</t>
  </si>
  <si>
    <t>Länge</t>
  </si>
  <si>
    <t>[m]</t>
  </si>
  <si>
    <t>Querschnitt</t>
  </si>
  <si>
    <t>[mm²]</t>
  </si>
  <si>
    <t>gewählt&lt;-</t>
  </si>
  <si>
    <t>-&gt;gesucht</t>
  </si>
  <si>
    <t>bei 20°</t>
  </si>
  <si>
    <t>Franzis Transformator-Fiebel</t>
  </si>
  <si>
    <t>Wiki</t>
  </si>
  <si>
    <t>entspricht</t>
  </si>
  <si>
    <t>/°Cel</t>
  </si>
  <si>
    <t>°Cel</t>
  </si>
  <si>
    <t>R [mΩ/m]</t>
  </si>
  <si>
    <t>Patchkabel</t>
  </si>
  <si>
    <t>AWG 26/7</t>
  </si>
  <si>
    <t>AWG26/7 besteht aus 7*AWG34</t>
  </si>
  <si>
    <t>AWG34</t>
  </si>
  <si>
    <t>7*AWG34</t>
  </si>
  <si>
    <t>AWG26-eindrähtig zum Vergleich</t>
  </si>
  <si>
    <t>Reichelt Cat5e</t>
  </si>
  <si>
    <t>Wiki exakte Bezeichnung</t>
  </si>
  <si>
    <t>26 AWG 7/34</t>
  </si>
  <si>
    <t>Flachbandkabel</t>
  </si>
  <si>
    <t>AWG36</t>
  </si>
  <si>
    <t>7*AWG36</t>
  </si>
  <si>
    <t>American Wire Gauge</t>
  </si>
  <si>
    <t>Typ</t>
  </si>
  <si>
    <t>AWG28 entspricht nach Wiki: 28 AWG 7/36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</si>
</sst>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0.0%"/>
  </numFmts>
  <fonts count="6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horizontal="left"/>
    </xf>
    <xf numFmtId="2" fontId="0" fillId="0" borderId="2" xfId="0" applyNumberFormat="1" applyBorder="1"/>
    <xf numFmtId="166" fontId="0" fillId="0" borderId="0" xfId="0" applyNumberFormat="1"/>
    <xf numFmtId="167" fontId="0" fillId="0" borderId="0" xfId="0" applyNumberFormat="1"/>
    <xf numFmtId="49" fontId="1" fillId="0" borderId="2" xfId="0" applyNumberFormat="1" applyFont="1" applyBorder="1"/>
    <xf numFmtId="0" fontId="5" fillId="0" borderId="0" xfId="0" applyFont="1"/>
    <xf numFmtId="0" fontId="4" fillId="0" borderId="0" xfId="0" applyFont="1" applyFill="1" applyBorder="1"/>
    <xf numFmtId="2" fontId="1" fillId="0" borderId="0" xfId="0" applyNumberFormat="1" applyFont="1"/>
    <xf numFmtId="166" fontId="1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0"/>
  <sheetViews>
    <sheetView tabSelected="1" workbookViewId="0">
      <selection activeCell="B18" sqref="B18"/>
    </sheetView>
  </sheetViews>
  <sheetFormatPr baseColWidth="10" defaultRowHeight="12.75"/>
  <cols>
    <col min="1" max="1" width="16.7109375" customWidth="1"/>
    <col min="2" max="2" width="9" customWidth="1"/>
    <col min="4" max="4" width="12.85546875" customWidth="1"/>
  </cols>
  <sheetData>
    <row r="1" spans="1:24" ht="23.25">
      <c r="A1" s="3" t="s">
        <v>0</v>
      </c>
      <c r="B1" s="3"/>
    </row>
    <row r="2" spans="1:24" ht="12.75" customHeight="1">
      <c r="A2" s="7"/>
      <c r="B2" s="7"/>
      <c r="E2" s="9"/>
      <c r="F2" s="8">
        <v>1.78E-2</v>
      </c>
      <c r="G2" s="8" t="s">
        <v>1</v>
      </c>
      <c r="H2" s="8" t="s">
        <v>15</v>
      </c>
    </row>
    <row r="3" spans="1:24" ht="12.75" customHeight="1">
      <c r="A3" s="8" t="s">
        <v>2</v>
      </c>
      <c r="B3" s="8">
        <v>1.7500000000000002E-2</v>
      </c>
      <c r="C3" s="8" t="s">
        <v>1</v>
      </c>
      <c r="D3" s="7" t="s">
        <v>13</v>
      </c>
      <c r="E3" s="8">
        <v>1.7500000000000002E-2</v>
      </c>
      <c r="F3" s="8" t="s">
        <v>1</v>
      </c>
      <c r="G3" s="8" t="s">
        <v>14</v>
      </c>
    </row>
    <row r="4" spans="1:24" ht="12.75" customHeight="1">
      <c r="A4" s="8" t="s">
        <v>3</v>
      </c>
      <c r="B4" s="8">
        <v>3.8999999999999998E-3</v>
      </c>
      <c r="C4" s="8" t="s">
        <v>4</v>
      </c>
      <c r="D4" s="7" t="s">
        <v>16</v>
      </c>
      <c r="E4" s="18">
        <v>4.0000000000000001E-3</v>
      </c>
      <c r="F4" s="7" t="s">
        <v>17</v>
      </c>
    </row>
    <row r="5" spans="1:24" ht="12.75" customHeight="1">
      <c r="A5" s="8"/>
      <c r="B5" s="8"/>
      <c r="C5" s="7"/>
      <c r="D5" s="18"/>
      <c r="E5" s="7"/>
    </row>
    <row r="6" spans="1:24" ht="12.75" customHeight="1">
      <c r="A6" s="8"/>
      <c r="B6" s="10" t="s">
        <v>11</v>
      </c>
      <c r="C6" s="19" t="s">
        <v>12</v>
      </c>
      <c r="D6" s="10" t="s">
        <v>18</v>
      </c>
      <c r="E6" s="10" t="s">
        <v>18</v>
      </c>
      <c r="F6" s="10" t="s">
        <v>18</v>
      </c>
      <c r="G6" s="10" t="s">
        <v>18</v>
      </c>
    </row>
    <row r="7" spans="1:24" ht="12.75" customHeight="1">
      <c r="A7" s="10" t="s">
        <v>5</v>
      </c>
      <c r="B7" s="10" t="s">
        <v>7</v>
      </c>
      <c r="C7" s="11" t="s">
        <v>9</v>
      </c>
      <c r="D7" s="10">
        <v>20</v>
      </c>
      <c r="E7" s="8">
        <v>30</v>
      </c>
      <c r="F7" s="8">
        <v>40</v>
      </c>
      <c r="G7" s="8">
        <v>50</v>
      </c>
    </row>
    <row r="8" spans="1:24" s="2" customFormat="1" ht="12.75" customHeight="1">
      <c r="A8" s="5" t="s">
        <v>6</v>
      </c>
      <c r="B8" s="5" t="s">
        <v>8</v>
      </c>
      <c r="C8" s="12" t="s">
        <v>10</v>
      </c>
      <c r="D8" s="5" t="s">
        <v>19</v>
      </c>
      <c r="E8" s="5" t="s">
        <v>19</v>
      </c>
      <c r="F8" s="5" t="s">
        <v>19</v>
      </c>
      <c r="G8" s="5" t="s">
        <v>19</v>
      </c>
      <c r="H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2" customFormat="1" ht="12.75" customHeight="1">
      <c r="A9">
        <v>0.2</v>
      </c>
      <c r="B9" s="4">
        <v>1</v>
      </c>
      <c r="C9" s="13">
        <f>PI()*(A9/2)^2</f>
        <v>3.1415926535897934E-2</v>
      </c>
      <c r="D9" s="17">
        <f>$B$3*$B9/$C9*(1+$B$4*(D$7-20))*1000</f>
        <v>557.04230082163372</v>
      </c>
      <c r="E9" s="17">
        <f>$B$3*$B9/$C9*(1+$B$4*(E$7-20))*1000</f>
        <v>578.76695055367747</v>
      </c>
      <c r="F9" s="17">
        <f>$B$3*$B9/$C9*(1+$B$4*(F$7-20))*1000</f>
        <v>600.49160028572123</v>
      </c>
      <c r="G9" s="17">
        <f>$B$3*$B9/$C9*(1+$B$4*(G$7-20))*1000</f>
        <v>622.21625001776488</v>
      </c>
      <c r="H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2.75" customHeight="1">
      <c r="A10">
        <v>0.3</v>
      </c>
      <c r="B10" s="4">
        <v>1</v>
      </c>
      <c r="C10" s="13">
        <f>PI()*(A10/2)^2</f>
        <v>7.0685834705770348E-2</v>
      </c>
      <c r="D10" s="17">
        <f>$B$3*B10/C10*(1+$B$4*(D$7-20))*1000</f>
        <v>247.57435592072611</v>
      </c>
      <c r="E10" s="17">
        <f>$B$3*$B10/$C10*(1+$B$4*(E$7-20))*1000</f>
        <v>257.22975580163438</v>
      </c>
      <c r="F10" s="17">
        <f>$B$3*$B10/$C10*(1+$B$4*(F$7-20))*1000</f>
        <v>266.88515568254275</v>
      </c>
      <c r="G10" s="17">
        <f>$B$3*$B10/$C10*(1+$B$4*(G$7-20))*1000</f>
        <v>276.54055556345105</v>
      </c>
    </row>
    <row r="11" spans="1:24" ht="12.75" customHeight="1">
      <c r="A11">
        <v>0.5</v>
      </c>
      <c r="B11" s="4">
        <v>1</v>
      </c>
      <c r="C11" s="13">
        <f>PI()*(A11/2)^2</f>
        <v>0.19634954084936207</v>
      </c>
      <c r="D11" s="17">
        <f>$B$3*B11/C11*(1+$B$4*(D$7-20))*1000</f>
        <v>89.126768131461404</v>
      </c>
      <c r="E11" s="17">
        <f>$B$3*$B11/$C11*(1+$B$4*(E$7-20))*1000</f>
        <v>92.60271208858839</v>
      </c>
      <c r="F11" s="17">
        <f>$B$3*$B11/$C11*(1+$B$4*(F$7-20))*1000</f>
        <v>96.078656045715405</v>
      </c>
      <c r="G11" s="17">
        <f>$B$3*$B11/$C11*(1+$B$4*(G$7-20))*1000</f>
        <v>99.554600002842392</v>
      </c>
    </row>
    <row r="12" spans="1:24" ht="12.75" customHeight="1">
      <c r="A12">
        <v>0.8</v>
      </c>
      <c r="B12" s="4">
        <v>1</v>
      </c>
      <c r="C12" s="13">
        <f>PI()*(A12/2)^2</f>
        <v>0.50265482457436694</v>
      </c>
      <c r="D12" s="17">
        <f>$B$3*B12/C12*(1+$B$4*(D$7-20))*1000</f>
        <v>34.815143801352107</v>
      </c>
      <c r="E12" s="17">
        <f>$B$3*$B12/$C12*(1+$B$4*(E$7-20))*1000</f>
        <v>36.172934409604842</v>
      </c>
      <c r="F12" s="17">
        <f>$B$3*$B12/$C12*(1+$B$4*(F$7-20))*1000</f>
        <v>37.530725017857577</v>
      </c>
      <c r="G12" s="17">
        <f>$B$3*$B12/$C12*(1+$B$4*(G$7-20))*1000</f>
        <v>38.888515626110305</v>
      </c>
    </row>
    <row r="13" spans="1:24" ht="12.75" customHeight="1">
      <c r="A13">
        <v>1</v>
      </c>
      <c r="B13" s="4">
        <v>1</v>
      </c>
      <c r="C13" s="13">
        <f>PI()*(A13/2)^2</f>
        <v>0.78539816339744828</v>
      </c>
      <c r="D13" s="17">
        <f>$B$3*B13/C13*(1+$B$4*(D$7-20))*1000</f>
        <v>22.281692032865351</v>
      </c>
      <c r="E13" s="17">
        <f>$B$3*$B13/$C13*(1+$B$4*(E$7-20))*1000</f>
        <v>23.150678022147098</v>
      </c>
      <c r="F13" s="17">
        <f>$B$3*$B13/$C13*(1+$B$4*(F$7-20))*1000</f>
        <v>24.019664011428851</v>
      </c>
      <c r="G13" s="17">
        <f>$B$3*$B13/$C13*(1+$B$4*(G$7-20))*1000</f>
        <v>24.888650000710598</v>
      </c>
    </row>
    <row r="14" spans="1:24" ht="12.75" customHeight="1">
      <c r="A14">
        <v>2</v>
      </c>
      <c r="B14" s="4">
        <v>1</v>
      </c>
      <c r="C14" s="13">
        <f>PI()*(A14/2)^2</f>
        <v>3.1415926535897931</v>
      </c>
      <c r="D14" s="17">
        <f>$B$3*B14/C14*(1+$B$4*(D$7-20))*1000</f>
        <v>5.5704230082163377</v>
      </c>
      <c r="E14" s="17">
        <f>$B$3*$B14/$C14*(1+$B$4*(E$7-20))*1000</f>
        <v>5.7876695055367744</v>
      </c>
      <c r="F14" s="17">
        <f>$B$3*$B14/$C14*(1+$B$4*(F$7-20))*1000</f>
        <v>6.0049160028572128</v>
      </c>
      <c r="G14" s="17">
        <f>$B$3*$B14/$C14*(1+$B$4*(G$7-20))*1000</f>
        <v>6.2221625001776495</v>
      </c>
    </row>
    <row r="15" spans="1:24" ht="12.75" customHeight="1">
      <c r="A15">
        <v>3</v>
      </c>
      <c r="B15" s="4">
        <v>1</v>
      </c>
      <c r="C15" s="13">
        <f>PI()*(A15/2)^2</f>
        <v>7.0685834705770345</v>
      </c>
      <c r="D15" s="17">
        <f>$B$3*B15/C15*(1+$B$4*(D$7-20))*1000</f>
        <v>2.475743559207261</v>
      </c>
      <c r="E15" s="17">
        <f>$B$3*$B15/$C15*(1+$B$4*(E$7-20))*1000</f>
        <v>2.5722975580163441</v>
      </c>
      <c r="F15" s="17">
        <f>$B$3*$B15/$C15*(1+$B$4*(F$7-20))*1000</f>
        <v>2.6688515568254276</v>
      </c>
      <c r="G15" s="17">
        <f>$B$3*$B15/$C15*(1+$B$4*(G$7-20))*1000</f>
        <v>2.7654055556345103</v>
      </c>
    </row>
    <row r="16" spans="1:24" s="7" customFormat="1" ht="12.75" customHeight="1">
      <c r="A16">
        <v>4</v>
      </c>
      <c r="B16" s="4">
        <v>1</v>
      </c>
      <c r="C16" s="13">
        <f>PI()*(A16/2)^2</f>
        <v>12.566370614359172</v>
      </c>
      <c r="D16" s="17">
        <f>$B$3*B16/C16*(1+$B$4*(D$7-20))*1000</f>
        <v>1.3926057520540844</v>
      </c>
      <c r="E16" s="17">
        <f>$B$3*$B16/$C16*(1+$B$4*(E$7-20))*1000</f>
        <v>1.4469173763841936</v>
      </c>
      <c r="F16" s="17">
        <f>$B$3*$B16/$C16*(1+$B$4*(F$7-20))*1000</f>
        <v>1.5012290007143032</v>
      </c>
      <c r="G16" s="17">
        <f>$B$3*$B16/$C16*(1+$B$4*(G$7-20))*1000</f>
        <v>1.5555406250444124</v>
      </c>
      <c r="H16" s="6"/>
      <c r="J16" s="6"/>
    </row>
    <row r="17" spans="1:7" ht="12.75" customHeight="1">
      <c r="A17" s="4"/>
      <c r="B17" s="4"/>
      <c r="C17" s="4"/>
    </row>
    <row r="18" spans="1:7" ht="12.75" customHeight="1">
      <c r="A18" s="8"/>
      <c r="B18" s="10" t="s">
        <v>11</v>
      </c>
      <c r="C18" s="19" t="s">
        <v>12</v>
      </c>
      <c r="D18" s="10" t="s">
        <v>18</v>
      </c>
      <c r="E18" s="10" t="s">
        <v>18</v>
      </c>
      <c r="F18" s="10" t="s">
        <v>18</v>
      </c>
      <c r="G18" s="10" t="s">
        <v>18</v>
      </c>
    </row>
    <row r="19" spans="1:7" ht="12.75" customHeight="1">
      <c r="A19" s="11" t="s">
        <v>9</v>
      </c>
      <c r="B19" s="10" t="s">
        <v>7</v>
      </c>
      <c r="C19" s="15" t="s">
        <v>5</v>
      </c>
      <c r="D19" s="10">
        <v>20</v>
      </c>
      <c r="E19" s="8">
        <v>30</v>
      </c>
      <c r="F19" s="8">
        <v>40</v>
      </c>
      <c r="G19" s="8">
        <v>50</v>
      </c>
    </row>
    <row r="20" spans="1:7" ht="12.75" customHeight="1">
      <c r="A20" s="12" t="s">
        <v>10</v>
      </c>
      <c r="B20" s="5" t="s">
        <v>8</v>
      </c>
      <c r="C20" s="12" t="s">
        <v>6</v>
      </c>
      <c r="D20" s="5" t="s">
        <v>19</v>
      </c>
      <c r="E20" s="5" t="s">
        <v>19</v>
      </c>
      <c r="F20" s="5" t="s">
        <v>19</v>
      </c>
      <c r="G20" s="5" t="s">
        <v>19</v>
      </c>
    </row>
    <row r="21" spans="1:7" ht="12.75" customHeight="1">
      <c r="A21" s="14">
        <v>0.09</v>
      </c>
      <c r="B21" s="4">
        <v>1</v>
      </c>
      <c r="C21" s="16">
        <f>2*SQRT(A21/PI())</f>
        <v>0.33851375012865376</v>
      </c>
      <c r="D21" s="17">
        <f>$B$3*$B21/$A21*(1+$B$4*(D$19-20))*1000</f>
        <v>194.44444444444449</v>
      </c>
      <c r="E21" s="17">
        <f>$B$3*$B21/$A21*(1+$B$4*(E$19-20))*1000</f>
        <v>202.0277777777778</v>
      </c>
      <c r="F21" s="17">
        <f>$B$3*$B21/$A21*(1+$B$4*(F$19-20))*1000</f>
        <v>209.61111111111117</v>
      </c>
      <c r="G21" s="17">
        <f>$B$3*$B21/$A21*(1+$B$4*(G$19-20))*1000</f>
        <v>217.19444444444446</v>
      </c>
    </row>
    <row r="22" spans="1:7" ht="12.75" customHeight="1">
      <c r="A22" s="14">
        <v>0.14000000000000001</v>
      </c>
      <c r="B22" s="4">
        <v>1</v>
      </c>
      <c r="C22" s="16">
        <f>2*SQRT(A22/PI())</f>
        <v>0.42220082456447527</v>
      </c>
      <c r="D22" s="17">
        <f>$B$3*$B22/$A22*(1+$B$4*(D$19-20))*1000</f>
        <v>125</v>
      </c>
      <c r="E22" s="17">
        <f>$B$3*$B22/$A22*(1+$B$4*(E$19-20))*1000</f>
        <v>129.875</v>
      </c>
      <c r="F22" s="17">
        <f>$B$3*$B22/$A22*(1+$B$4*(F$19-20))*1000</f>
        <v>134.75</v>
      </c>
      <c r="G22" s="17">
        <f>$B$3*$B22/$A22*(1+$B$4*(G$19-20))*1000</f>
        <v>139.625</v>
      </c>
    </row>
    <row r="23" spans="1:7" ht="12.75" customHeight="1">
      <c r="A23" s="14">
        <v>0.5</v>
      </c>
      <c r="B23" s="4">
        <v>1</v>
      </c>
      <c r="C23" s="16">
        <f>2*SQRT(A23/PI())</f>
        <v>0.79788456080286541</v>
      </c>
      <c r="D23" s="17">
        <f>$B$3*$B23/$A23*(1+$B$4*(D$19-20))*1000</f>
        <v>35</v>
      </c>
      <c r="E23" s="17">
        <f>$B$3*$B23/$A23*(1+$B$4*(E$19-20))*1000</f>
        <v>36.365000000000002</v>
      </c>
      <c r="F23" s="17">
        <f>$B$3*$B23/$A23*(1+$B$4*(F$19-20))*1000</f>
        <v>37.730000000000004</v>
      </c>
      <c r="G23" s="17">
        <f>$B$3*$B23/$A23*(1+$B$4*(G$19-20))*1000</f>
        <v>39.095000000000006</v>
      </c>
    </row>
    <row r="24" spans="1:7" ht="12.75" customHeight="1">
      <c r="A24" s="14">
        <v>0.75</v>
      </c>
      <c r="B24" s="4">
        <v>1</v>
      </c>
      <c r="C24" s="16">
        <f>2*SQRT(A24/PI())</f>
        <v>0.97720502380583985</v>
      </c>
      <c r="D24" s="17">
        <f>$B$3*$B24/$A24*(1+$B$4*(D$19-20))*1000</f>
        <v>23.333333333333336</v>
      </c>
      <c r="E24" s="17">
        <f>$B$3*$B24/$A24*(1+$B$4*(E$19-20))*1000</f>
        <v>24.243333333333332</v>
      </c>
      <c r="F24" s="17">
        <f>$B$3*$B24/$A24*(1+$B$4*(F$19-20))*1000</f>
        <v>25.153333333333336</v>
      </c>
      <c r="G24" s="17">
        <f>$B$3*$B24/$A24*(1+$B$4*(G$19-20))*1000</f>
        <v>26.063333333333333</v>
      </c>
    </row>
    <row r="25" spans="1:7" ht="12.75" customHeight="1">
      <c r="A25" s="14">
        <v>1</v>
      </c>
      <c r="B25" s="4">
        <v>1</v>
      </c>
      <c r="C25" s="16">
        <f>2*SQRT(A25/PI())</f>
        <v>1.1283791670955126</v>
      </c>
      <c r="D25" s="17">
        <f>$B$3*$B25/$A25*(1+$B$4*(D$19-20))*1000</f>
        <v>17.5</v>
      </c>
      <c r="E25" s="17">
        <f>$B$3*$B25/$A25*(1+$B$4*(E$19-20))*1000</f>
        <v>18.182500000000001</v>
      </c>
      <c r="F25" s="17">
        <f>$B$3*$B25/$A25*(1+$B$4*(F$19-20))*1000</f>
        <v>18.865000000000002</v>
      </c>
      <c r="G25" s="17">
        <f>$B$3*$B25/$A25*(1+$B$4*(G$19-20))*1000</f>
        <v>19.547500000000003</v>
      </c>
    </row>
    <row r="26" spans="1:7" ht="12.75" customHeight="1">
      <c r="A26" s="14">
        <v>1.5</v>
      </c>
      <c r="B26" s="4">
        <v>1</v>
      </c>
      <c r="C26" s="16">
        <f>2*SQRT(A26/PI())</f>
        <v>1.381976597885342</v>
      </c>
      <c r="D26" s="17">
        <f>$B$3*$B26/$A26*(1+$B$4*(D$19-20))*1000</f>
        <v>11.666666666666668</v>
      </c>
      <c r="E26" s="17">
        <f>$B$3*$B26/$A26*(1+$B$4*(E$19-20))*1000</f>
        <v>12.121666666666666</v>
      </c>
      <c r="F26" s="17">
        <f>$B$3*$B26/$A26*(1+$B$4*(F$19-20))*1000</f>
        <v>12.576666666666668</v>
      </c>
      <c r="G26" s="17">
        <f>$B$3*$B26/$A26*(1+$B$4*(G$19-20))*1000</f>
        <v>13.031666666666666</v>
      </c>
    </row>
    <row r="27" spans="1:7" ht="12.75" customHeight="1">
      <c r="A27" s="14">
        <v>2.5</v>
      </c>
      <c r="B27" s="4">
        <v>1</v>
      </c>
      <c r="C27" s="16">
        <f>2*SQRT(A27/PI())</f>
        <v>1.7841241161527712</v>
      </c>
      <c r="D27" s="17">
        <f>$B$3*$B27/$A27*(1+$B$4*(D$19-20))*1000</f>
        <v>7.0000000000000009</v>
      </c>
      <c r="E27" s="17">
        <f>$B$3*$B27/$A27*(1+$B$4*(E$19-20))*1000</f>
        <v>7.2730000000000006</v>
      </c>
      <c r="F27" s="17">
        <f>$B$3*$B27/$A27*(1+$B$4*(F$19-20))*1000</f>
        <v>7.5460000000000012</v>
      </c>
      <c r="G27" s="17">
        <f>$B$3*$B27/$A27*(1+$B$4*(G$19-20))*1000</f>
        <v>7.8190000000000017</v>
      </c>
    </row>
    <row r="28" spans="1:7" ht="12.75" customHeight="1">
      <c r="A28" s="14">
        <v>4</v>
      </c>
      <c r="B28" s="4">
        <v>1</v>
      </c>
      <c r="C28" s="16">
        <f>2*SQRT(A28/PI())</f>
        <v>2.2567583341910251</v>
      </c>
      <c r="D28" s="17">
        <f>$B$3*$B28/$A28*(1+$B$4*(D$19-20))*1000</f>
        <v>4.375</v>
      </c>
      <c r="E28" s="17">
        <f>$B$3*$B28/$A28*(1+$B$4*(E$19-20))*1000</f>
        <v>4.5456250000000002</v>
      </c>
      <c r="F28" s="17">
        <f>$B$3*$B28/$A28*(1+$B$4*(F$19-20))*1000</f>
        <v>4.7162500000000005</v>
      </c>
      <c r="G28" s="17">
        <f>$B$3*$B28/$A28*(1+$B$4*(G$19-20))*1000</f>
        <v>4.8868750000000007</v>
      </c>
    </row>
    <row r="29" spans="1:7" ht="12.75" customHeight="1">
      <c r="A29" s="4">
        <v>8</v>
      </c>
      <c r="B29" s="4">
        <v>1</v>
      </c>
      <c r="C29" s="16">
        <f>2*SQRT(A29/PI())</f>
        <v>3.1915382432114616</v>
      </c>
      <c r="D29" s="17">
        <f>$B$3*$B29/$A29*(1+$B$4*(D$19-20))*1000</f>
        <v>2.1875</v>
      </c>
      <c r="E29" s="17">
        <f>$B$3*$B29/$A29*(1+$B$4*(E$19-20))*1000</f>
        <v>2.2728125000000001</v>
      </c>
      <c r="F29" s="17">
        <f>$B$3*$B29/$A29*(1+$B$4*(F$19-20))*1000</f>
        <v>2.3581250000000002</v>
      </c>
      <c r="G29" s="17">
        <f>$B$3*$B29/$A29*(1+$B$4*(G$19-20))*1000</f>
        <v>2.4434375000000004</v>
      </c>
    </row>
    <row r="30" spans="1:7" ht="12.75" customHeight="1">
      <c r="A30" s="4">
        <v>16</v>
      </c>
      <c r="B30" s="4">
        <v>1</v>
      </c>
      <c r="C30" s="16">
        <f>2*SQRT(A30/PI())</f>
        <v>4.5135166683820502</v>
      </c>
      <c r="D30" s="17">
        <f>$B$3*$B30/$A30*(1+$B$4*(D$19-20))*1000</f>
        <v>1.09375</v>
      </c>
      <c r="E30" s="17">
        <f>$B$3*$B30/$A30*(1+$B$4*(E$19-20))*1000</f>
        <v>1.1364062500000001</v>
      </c>
      <c r="F30" s="17">
        <f>$B$3*$B30/$A30*(1+$B$4*(F$19-20))*1000</f>
        <v>1.1790625000000001</v>
      </c>
      <c r="G30" s="17">
        <f>$B$3*$B30/$A30*(1+$B$4*(G$19-20))*1000</f>
        <v>1.2217187500000002</v>
      </c>
    </row>
    <row r="31" spans="1:7" ht="12.75" customHeight="1">
      <c r="A31" s="4">
        <v>32</v>
      </c>
      <c r="B31" s="4">
        <v>1</v>
      </c>
      <c r="C31" s="16">
        <f>2*SQRT(A31/PI())</f>
        <v>6.3830764864229232</v>
      </c>
      <c r="D31" s="17">
        <f>$B$3*$B31/$A31*(1+$B$4*(D$19-20))*1000</f>
        <v>0.546875</v>
      </c>
      <c r="E31" s="17">
        <f>$B$3*$B31/$A31*(1+$B$4*(E$19-20))*1000</f>
        <v>0.56820312500000003</v>
      </c>
      <c r="F31" s="17">
        <f>$B$3*$B31/$A31*(1+$B$4*(F$19-20))*1000</f>
        <v>0.58953125000000006</v>
      </c>
      <c r="G31" s="17">
        <f>$B$3*$B31/$A31*(1+$B$4*(G$19-20))*1000</f>
        <v>0.61085937500000009</v>
      </c>
    </row>
    <row r="32" spans="1:7" ht="12.75" customHeight="1">
      <c r="A32" s="4">
        <v>64</v>
      </c>
      <c r="B32" s="4">
        <v>1</v>
      </c>
      <c r="C32" s="16">
        <f>2*SQRT(A32/PI())</f>
        <v>9.0270333367641005</v>
      </c>
      <c r="D32" s="17">
        <f>$B$3*$B32/$A32*(1+$B$4*(D$19-20))*1000</f>
        <v>0.2734375</v>
      </c>
      <c r="E32" s="17">
        <f>$B$3*$B32/$A32*(1+$B$4*(E$19-20))*1000</f>
        <v>0.28410156250000002</v>
      </c>
      <c r="F32" s="17">
        <f>$B$3*$B32/$A32*(1+$B$4*(F$19-20))*1000</f>
        <v>0.29476562500000003</v>
      </c>
      <c r="G32" s="17">
        <f>$B$3*$B32/$A32*(1+$B$4*(G$19-20))*1000</f>
        <v>0.30542968750000005</v>
      </c>
    </row>
    <row r="33" spans="1:4" ht="12.75" customHeight="1"/>
    <row r="34" spans="1:4" ht="12.75" customHeight="1"/>
    <row r="35" spans="1:4" ht="12.75" customHeight="1"/>
    <row r="36" spans="1:4" ht="18">
      <c r="A36" s="20" t="s">
        <v>20</v>
      </c>
    </row>
    <row r="37" spans="1:4">
      <c r="A37" s="7" t="s">
        <v>26</v>
      </c>
      <c r="B37" s="7" t="s">
        <v>21</v>
      </c>
      <c r="D37" s="7" t="s">
        <v>32</v>
      </c>
    </row>
    <row r="38" spans="1:4">
      <c r="A38" s="7" t="s">
        <v>15</v>
      </c>
      <c r="B38" s="7" t="s">
        <v>22</v>
      </c>
    </row>
    <row r="39" spans="1:4">
      <c r="A39" s="7" t="s">
        <v>27</v>
      </c>
      <c r="C39" s="7" t="s">
        <v>28</v>
      </c>
    </row>
    <row r="40" spans="1:4">
      <c r="B40" s="10" t="s">
        <v>5</v>
      </c>
      <c r="C40" s="15" t="s">
        <v>9</v>
      </c>
    </row>
    <row r="41" spans="1:4">
      <c r="A41" s="5" t="s">
        <v>33</v>
      </c>
      <c r="B41" s="5" t="s">
        <v>6</v>
      </c>
      <c r="C41" s="12" t="s">
        <v>10</v>
      </c>
      <c r="D41" s="5" t="s">
        <v>19</v>
      </c>
    </row>
    <row r="42" spans="1:4">
      <c r="A42" s="7" t="s">
        <v>23</v>
      </c>
      <c r="B42">
        <v>0.16</v>
      </c>
      <c r="C42">
        <v>2.1000000000000001E-2</v>
      </c>
      <c r="D42">
        <v>0.88400000000000001</v>
      </c>
    </row>
    <row r="43" spans="1:4">
      <c r="A43" s="8" t="s">
        <v>24</v>
      </c>
      <c r="B43" s="22">
        <f>SQRT(C43/3.1416)*2</f>
        <v>0.43262660043167656</v>
      </c>
      <c r="C43" s="8">
        <f>7*C42</f>
        <v>0.14700000000000002</v>
      </c>
      <c r="D43" s="23">
        <f>D42/7</f>
        <v>0.12628571428571428</v>
      </c>
    </row>
    <row r="44" spans="1:4">
      <c r="A44" s="21" t="s">
        <v>25</v>
      </c>
    </row>
    <row r="45" spans="1:4">
      <c r="B45">
        <v>0.40500000000000003</v>
      </c>
      <c r="C45">
        <v>0.129</v>
      </c>
      <c r="D45">
        <v>0.13800000000000001</v>
      </c>
    </row>
    <row r="47" spans="1:4" ht="18">
      <c r="B47" s="20" t="s">
        <v>29</v>
      </c>
    </row>
    <row r="48" spans="1:4">
      <c r="A48" s="7" t="s">
        <v>34</v>
      </c>
    </row>
    <row r="49" spans="1:4">
      <c r="A49" s="7" t="s">
        <v>30</v>
      </c>
      <c r="B49">
        <v>0.127</v>
      </c>
      <c r="C49">
        <v>1.2699999999999999E-2</v>
      </c>
      <c r="D49">
        <v>1.405</v>
      </c>
    </row>
    <row r="50" spans="1:4">
      <c r="A50" s="8" t="s">
        <v>31</v>
      </c>
      <c r="B50" s="23">
        <f>SQRT(C50/3.1416)*2</f>
        <v>0.336438301680694</v>
      </c>
      <c r="C50" s="8">
        <f>7*C49</f>
        <v>8.8899999999999993E-2</v>
      </c>
      <c r="D50" s="23">
        <f>D49/7</f>
        <v>0.20071428571428571</v>
      </c>
    </row>
  </sheetData>
  <phoneticPr fontId="0" type="noConversion"/>
  <printOptions gridLines="1"/>
  <pageMargins left="1.1811023622047245" right="0.19685039370078741" top="0.59055118110236227" bottom="0.59055118110236227" header="0.51181102362204722" footer="0.39370078740157483"/>
  <pageSetup paperSize="9" orientation="landscape" horizontalDpi="300" verticalDpi="300" r:id="rId1"/>
  <headerFooter alignWithMargins="0">
    <oddFooter>&amp;L&amp;F&amp;C&amp;D&amp;R&amp;A, Seite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59"/>
  <sheetViews>
    <sheetView workbookViewId="0"/>
  </sheetViews>
  <sheetFormatPr baseColWidth="10" defaultRowHeight="12.75"/>
  <sheetData>
    <row r="1" spans="1:3" ht="23.25">
      <c r="A1" s="3"/>
    </row>
    <row r="2" spans="1:3">
      <c r="A2" s="8"/>
    </row>
    <row r="3" spans="1:3">
      <c r="A3" s="1"/>
      <c r="B3" s="1"/>
      <c r="C3" s="1"/>
    </row>
    <row r="59" spans="1:1">
      <c r="A59">
        <v>1</v>
      </c>
    </row>
  </sheetData>
  <phoneticPr fontId="0" type="noConversion"/>
  <printOptions gridLines="1"/>
  <pageMargins left="0.78740157480314965" right="0.19685039370078741" top="0.59055118110236227" bottom="0.59055118110236227" header="0.51181102362204722" footer="0.35433070866141736"/>
  <pageSetup paperSize="9" orientation="portrait" horizontalDpi="300" verticalDpi="300" r:id="rId1"/>
  <headerFooter alignWithMargins="0">
    <oddFooter>&amp;L&amp;F&amp;C&amp;D&amp;R&amp;A, Seite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baseColWidth="10" defaultRowHeight="12.75"/>
  <sheetData>
    <row r="1" spans="1:3" ht="23.25">
      <c r="A1" s="3"/>
    </row>
    <row r="2" spans="1:3">
      <c r="A2" s="8"/>
    </row>
    <row r="3" spans="1:3">
      <c r="A3" s="1"/>
      <c r="B3" s="1"/>
      <c r="C3" s="1"/>
    </row>
  </sheetData>
  <phoneticPr fontId="0" type="noConversion"/>
  <printOptions gridLines="1"/>
  <pageMargins left="0.78740157480314965" right="0.19685039370078741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&amp;L&amp;F&amp;C&amp;D&amp;R&amp;A, 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 </vt:lpstr>
      <vt:lpstr>2</vt:lpstr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</dc:creator>
  <cp:lastModifiedBy>Hermann</cp:lastModifiedBy>
  <cp:lastPrinted>2013-12-02T18:08:52Z</cp:lastPrinted>
  <dcterms:created xsi:type="dcterms:W3CDTF">2001-10-25T20:28:45Z</dcterms:created>
  <dcterms:modified xsi:type="dcterms:W3CDTF">2016-04-29T23:52:56Z</dcterms:modified>
</cp:coreProperties>
</file>