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ntenermittlung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<sst xmlns="http://schemas.openxmlformats.org/spreadsheetml/2006/main" count="30" uniqueCount="23">
  <si>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Alter</t>
  </si>
  <si>
    <t>Jahr</t>
  </si>
  <si>
    <t>Endwert</t>
  </si>
  <si>
    <t>Steuervorteil</t>
  </si>
  <si>
    <t>Ein RV</t>
  </si>
  <si>
    <t>Faktor</t>
  </si>
  <si>
    <t>Einzahlung</t>
  </si>
  <si>
    <t>scheinbar :</t>
  </si>
  <si>
    <t>Zinsen</t>
  </si>
  <si>
    <t>Zinssatz</t>
  </si>
  <si>
    <t>Steuersatz</t>
  </si>
  <si>
    <t>(dynamic)</t>
  </si>
  <si>
    <t>Rente min :</t>
  </si>
  <si>
    <t>real gezahlt:</t>
  </si>
  <si>
    <t>Stand :</t>
  </si>
  <si>
    <t>max</t>
  </si>
  <si>
    <t>Steuernachteil</t>
  </si>
  <si>
    <t>bekommen</t>
  </si>
  <si>
    <t>Abschlag</t>
  </si>
  <si>
    <t>Steuer</t>
  </si>
  <si>
    <t>(mit Überschuss)</t>
  </si>
  <si>
    <t>Jahresrente</t>
  </si>
  <si>
    <t>(Schätzwert = 1,2 Garantiewert)</t>
  </si>
</sst>
</file>

<file path=xl/styles.xml><?xml version="1.0" encoding="utf-8"?>
<styleSheet xmlns="http://schemas.openxmlformats.org/spreadsheetml/2006/main">
  <numFmts count="35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"/>
    <numFmt numFmtId="187" formatCode="0.00000"/>
    <numFmt numFmtId="188" formatCode="0.0000"/>
    <numFmt numFmtId="189" formatCode="0.000"/>
    <numFmt numFmtId="190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9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Rentenermittlung!$A$42:$A$69</c:f>
              <c:numCache/>
            </c:numRef>
          </c:xVal>
          <c:yVal>
            <c:numRef>
              <c:f>Rentenermittlung!$H$42:$H$69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Rentenermittlung!$A$42:$A$69</c:f>
              <c:numCache/>
            </c:numRef>
          </c:xVal>
          <c:yVal>
            <c:numRef>
              <c:f>Rentenermittlung!$N$42:$N$69</c:f>
              <c:numCache/>
            </c:numRef>
          </c:yVal>
          <c:smooth val="1"/>
        </c:ser>
        <c:axId val="34421753"/>
        <c:axId val="41360322"/>
      </c:scatterChart>
      <c:valAx>
        <c:axId val="34421753"/>
        <c:scaling>
          <c:orientation val="minMax"/>
          <c:min val="60"/>
        </c:scaling>
        <c:axPos val="b"/>
        <c:delete val="0"/>
        <c:numFmt formatCode="General" sourceLinked="1"/>
        <c:majorTickMark val="out"/>
        <c:minorTickMark val="none"/>
        <c:tickLblPos val="nextTo"/>
        <c:crossAx val="41360322"/>
        <c:crosses val="autoZero"/>
        <c:crossBetween val="midCat"/>
        <c:dispUnits/>
      </c:valAx>
      <c:valAx>
        <c:axId val="413603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217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152400</xdr:colOff>
      <xdr:row>6</xdr:row>
      <xdr:rowOff>19050</xdr:rowOff>
    </xdr:from>
    <xdr:to>
      <xdr:col>24</xdr:col>
      <xdr:colOff>171450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7467600" y="971550"/>
        <a:ext cx="58578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E4">
      <selection activeCell="Q45" sqref="Q45"/>
    </sheetView>
  </sheetViews>
  <sheetFormatPr defaultColWidth="11.421875" defaultRowHeight="12.75"/>
  <cols>
    <col min="1" max="1" width="4.8515625" style="0" bestFit="1" customWidth="1"/>
    <col min="2" max="2" width="5.00390625" style="0" bestFit="1" customWidth="1"/>
    <col min="3" max="3" width="3.140625" style="0" customWidth="1"/>
    <col min="4" max="4" width="9.57421875" style="0" customWidth="1"/>
    <col min="5" max="5" width="7.57421875" style="0" customWidth="1"/>
    <col min="6" max="6" width="9.8515625" style="0" customWidth="1"/>
    <col min="7" max="7" width="11.140625" style="0" customWidth="1"/>
    <col min="8" max="8" width="9.421875" style="0" bestFit="1" customWidth="1"/>
    <col min="9" max="9" width="4.421875" style="0" customWidth="1"/>
    <col min="10" max="11" width="9.421875" style="0" customWidth="1"/>
    <col min="12" max="12" width="8.28125" style="0" bestFit="1" customWidth="1"/>
    <col min="13" max="13" width="7.7109375" style="0" customWidth="1"/>
    <col min="14" max="14" width="9.8515625" style="0" customWidth="1"/>
    <col min="15" max="15" width="5.28125" style="0" customWidth="1"/>
    <col min="16" max="16384" width="9.140625" style="0" customWidth="1"/>
  </cols>
  <sheetData>
    <row r="1" spans="4:14" ht="12.75">
      <c r="D1" s="2">
        <v>0</v>
      </c>
      <c r="G1" s="4"/>
      <c r="H1" s="2"/>
      <c r="I1" s="2"/>
      <c r="J1" s="2"/>
      <c r="K1" s="2"/>
      <c r="L1" s="2"/>
      <c r="M1" s="4"/>
      <c r="N1" s="2"/>
    </row>
    <row r="2" spans="4:14" ht="12.75">
      <c r="D2" t="s">
        <v>11</v>
      </c>
      <c r="M2" s="4"/>
      <c r="N2" s="2"/>
    </row>
    <row r="4" spans="1:14" s="7" customFormat="1" ht="11.25">
      <c r="A4" s="7" t="s">
        <v>0</v>
      </c>
      <c r="B4" s="7" t="s">
        <v>1</v>
      </c>
      <c r="D4" s="7" t="s">
        <v>4</v>
      </c>
      <c r="E4" s="7" t="s">
        <v>5</v>
      </c>
      <c r="F4" s="8" t="s">
        <v>10</v>
      </c>
      <c r="G4" s="8" t="s">
        <v>3</v>
      </c>
      <c r="H4" s="7" t="s">
        <v>6</v>
      </c>
      <c r="J4" s="7" t="s">
        <v>6</v>
      </c>
      <c r="K4" s="8" t="s">
        <v>9</v>
      </c>
      <c r="L4" s="8" t="s">
        <v>18</v>
      </c>
      <c r="M4" s="7" t="s">
        <v>8</v>
      </c>
      <c r="N4" s="8" t="s">
        <v>2</v>
      </c>
    </row>
    <row r="5" spans="4:14" ht="12.75">
      <c r="D5" s="1"/>
      <c r="E5" s="1"/>
      <c r="F5" s="1"/>
      <c r="G5" s="1"/>
      <c r="H5" s="1"/>
      <c r="I5" s="1"/>
      <c r="J5" s="1"/>
      <c r="K5" s="1"/>
      <c r="L5" s="1"/>
      <c r="N5" s="1"/>
    </row>
    <row r="6" spans="4:14" ht="12.75"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>
        <v>40</v>
      </c>
      <c r="B7">
        <v>2009</v>
      </c>
      <c r="D7" s="10">
        <v>1800</v>
      </c>
      <c r="E7" s="1">
        <v>0.66</v>
      </c>
      <c r="F7" s="1">
        <v>0.46</v>
      </c>
      <c r="G7" s="13">
        <f>D7*E7*F7</f>
        <v>546.48</v>
      </c>
      <c r="H7" s="12">
        <f aca="true" t="shared" si="0" ref="H7:H13">D7-G7</f>
        <v>1253.52</v>
      </c>
      <c r="I7" s="12"/>
      <c r="J7" s="13">
        <f>H7</f>
        <v>1253.52</v>
      </c>
      <c r="K7" s="16">
        <v>0.042</v>
      </c>
      <c r="L7" s="17">
        <v>0.28</v>
      </c>
      <c r="M7" s="1">
        <f>K6*(1-L6)*N6</f>
        <v>0</v>
      </c>
      <c r="N7" s="13">
        <f>J7+M7</f>
        <v>1253.52</v>
      </c>
    </row>
    <row r="8" spans="1:14" ht="12.75">
      <c r="A8">
        <v>41</v>
      </c>
      <c r="B8">
        <f aca="true" t="shared" si="1" ref="B8:B24">B7+1</f>
        <v>2010</v>
      </c>
      <c r="D8" s="1">
        <f>(1+D$1)*D7</f>
        <v>1800</v>
      </c>
      <c r="E8" s="1">
        <v>0.68</v>
      </c>
      <c r="F8" s="1">
        <v>0.46</v>
      </c>
      <c r="G8" s="13">
        <f aca="true" t="shared" si="2" ref="G8:G32">D8*E8*F8</f>
        <v>563.0400000000001</v>
      </c>
      <c r="H8" s="12">
        <f t="shared" si="0"/>
        <v>1236.96</v>
      </c>
      <c r="I8" s="12"/>
      <c r="J8" s="13">
        <f aca="true" t="shared" si="3" ref="J8:J32">H8</f>
        <v>1236.96</v>
      </c>
      <c r="K8" s="16">
        <v>0.041</v>
      </c>
      <c r="L8" s="17">
        <v>0.28</v>
      </c>
      <c r="M8" s="1">
        <f>K7*(1-L7)*N7</f>
        <v>37.906444799999996</v>
      </c>
      <c r="N8" s="13">
        <f aca="true" t="shared" si="4" ref="N8:N32">N7+J8+M8</f>
        <v>2528.3864448</v>
      </c>
    </row>
    <row r="9" spans="1:14" ht="12.75">
      <c r="A9">
        <v>42</v>
      </c>
      <c r="B9">
        <f t="shared" si="1"/>
        <v>2011</v>
      </c>
      <c r="D9" s="1">
        <f aca="true" t="shared" si="5" ref="D9:D32">(1+D$1)*D8</f>
        <v>1800</v>
      </c>
      <c r="E9" s="1">
        <v>0.7</v>
      </c>
      <c r="F9" s="1">
        <v>0.46</v>
      </c>
      <c r="G9" s="13">
        <f t="shared" si="2"/>
        <v>579.6</v>
      </c>
      <c r="H9" s="12">
        <f t="shared" si="0"/>
        <v>1220.4</v>
      </c>
      <c r="I9" s="12"/>
      <c r="J9" s="13">
        <f t="shared" si="3"/>
        <v>1220.4</v>
      </c>
      <c r="K9" s="16">
        <v>0.04</v>
      </c>
      <c r="L9" s="17">
        <v>0.28</v>
      </c>
      <c r="M9" s="1">
        <f aca="true" t="shared" si="6" ref="M9:M32">K8*(1-L8)*N8</f>
        <v>74.637967850496</v>
      </c>
      <c r="N9" s="13">
        <f t="shared" si="4"/>
        <v>3823.424412650496</v>
      </c>
    </row>
    <row r="10" spans="1:14" ht="12.75">
      <c r="A10">
        <v>43</v>
      </c>
      <c r="B10">
        <f t="shared" si="1"/>
        <v>2012</v>
      </c>
      <c r="D10" s="1">
        <f t="shared" si="5"/>
        <v>1800</v>
      </c>
      <c r="E10" s="1">
        <v>0.72</v>
      </c>
      <c r="F10" s="1">
        <v>0.45</v>
      </c>
      <c r="G10" s="13">
        <f t="shared" si="2"/>
        <v>583.2</v>
      </c>
      <c r="H10" s="12">
        <f t="shared" si="0"/>
        <v>1216.8</v>
      </c>
      <c r="I10" s="12"/>
      <c r="J10" s="13">
        <f t="shared" si="3"/>
        <v>1216.8</v>
      </c>
      <c r="K10" s="16">
        <v>0.039</v>
      </c>
      <c r="L10" s="17">
        <v>0.28</v>
      </c>
      <c r="M10" s="1">
        <f t="shared" si="6"/>
        <v>110.11462308433428</v>
      </c>
      <c r="N10" s="13">
        <f t="shared" si="4"/>
        <v>5150.33903573483</v>
      </c>
    </row>
    <row r="11" spans="1:14" ht="12.75">
      <c r="A11">
        <v>44</v>
      </c>
      <c r="B11">
        <f t="shared" si="1"/>
        <v>2013</v>
      </c>
      <c r="D11" s="1">
        <f t="shared" si="5"/>
        <v>1800</v>
      </c>
      <c r="E11" s="1">
        <v>0.74</v>
      </c>
      <c r="F11" s="1">
        <v>0.45</v>
      </c>
      <c r="G11" s="13">
        <f t="shared" si="2"/>
        <v>599.4</v>
      </c>
      <c r="H11" s="12">
        <f t="shared" si="0"/>
        <v>1200.6</v>
      </c>
      <c r="I11" s="12"/>
      <c r="J11" s="13">
        <f t="shared" si="3"/>
        <v>1200.6</v>
      </c>
      <c r="K11" s="16">
        <v>0.038</v>
      </c>
      <c r="L11" s="17">
        <v>0.28</v>
      </c>
      <c r="M11" s="1">
        <f t="shared" si="6"/>
        <v>144.621520123434</v>
      </c>
      <c r="N11" s="13">
        <f t="shared" si="4"/>
        <v>6495.560555858263</v>
      </c>
    </row>
    <row r="12" spans="1:14" ht="12.75">
      <c r="A12">
        <v>45</v>
      </c>
      <c r="B12">
        <f t="shared" si="1"/>
        <v>2014</v>
      </c>
      <c r="D12" s="1">
        <f t="shared" si="5"/>
        <v>1800</v>
      </c>
      <c r="E12" s="1">
        <v>0.76</v>
      </c>
      <c r="F12" s="1">
        <v>0.45</v>
      </c>
      <c r="G12" s="13">
        <f t="shared" si="2"/>
        <v>615.6</v>
      </c>
      <c r="H12" s="12">
        <f t="shared" si="0"/>
        <v>1184.4</v>
      </c>
      <c r="I12" s="12"/>
      <c r="J12" s="13">
        <f t="shared" si="3"/>
        <v>1184.4</v>
      </c>
      <c r="K12" s="16">
        <v>0.037</v>
      </c>
      <c r="L12" s="17">
        <v>0.28</v>
      </c>
      <c r="M12" s="1">
        <f t="shared" si="6"/>
        <v>177.71853680828207</v>
      </c>
      <c r="N12" s="13">
        <f t="shared" si="4"/>
        <v>7857.679092666544</v>
      </c>
    </row>
    <row r="13" spans="1:14" ht="12.75">
      <c r="A13">
        <v>46</v>
      </c>
      <c r="B13">
        <f t="shared" si="1"/>
        <v>2015</v>
      </c>
      <c r="D13" s="1">
        <f t="shared" si="5"/>
        <v>1800</v>
      </c>
      <c r="E13" s="1">
        <v>0.78</v>
      </c>
      <c r="F13" s="1">
        <v>0.44</v>
      </c>
      <c r="G13" s="13">
        <f t="shared" si="2"/>
        <v>617.76</v>
      </c>
      <c r="H13" s="12">
        <f t="shared" si="0"/>
        <v>1182.24</v>
      </c>
      <c r="I13" s="12"/>
      <c r="J13" s="13">
        <f t="shared" si="3"/>
        <v>1182.24</v>
      </c>
      <c r="K13" s="16">
        <v>0.036</v>
      </c>
      <c r="L13" s="17">
        <v>0.28</v>
      </c>
      <c r="M13" s="1">
        <f t="shared" si="6"/>
        <v>209.32857102863673</v>
      </c>
      <c r="N13" s="13">
        <f t="shared" si="4"/>
        <v>9249.247663695181</v>
      </c>
    </row>
    <row r="14" spans="1:14" ht="12.75">
      <c r="A14">
        <v>47</v>
      </c>
      <c r="B14">
        <f t="shared" si="1"/>
        <v>2016</v>
      </c>
      <c r="D14" s="1">
        <f t="shared" si="5"/>
        <v>1800</v>
      </c>
      <c r="E14" s="1">
        <v>0.8</v>
      </c>
      <c r="F14" s="1">
        <v>0.44</v>
      </c>
      <c r="G14" s="13">
        <f t="shared" si="2"/>
        <v>633.6</v>
      </c>
      <c r="H14" s="12">
        <f aca="true" t="shared" si="7" ref="H14:H24">D14-G14</f>
        <v>1166.4</v>
      </c>
      <c r="I14" s="12"/>
      <c r="J14" s="13">
        <f t="shared" si="3"/>
        <v>1166.4</v>
      </c>
      <c r="K14" s="16">
        <v>0.035</v>
      </c>
      <c r="L14" s="17">
        <v>0.28</v>
      </c>
      <c r="M14" s="1">
        <f t="shared" si="6"/>
        <v>239.7404994429791</v>
      </c>
      <c r="N14" s="13">
        <f t="shared" si="4"/>
        <v>10655.388163138161</v>
      </c>
    </row>
    <row r="15" spans="1:14" ht="12.75">
      <c r="A15">
        <v>48</v>
      </c>
      <c r="B15">
        <f t="shared" si="1"/>
        <v>2017</v>
      </c>
      <c r="D15" s="1">
        <f t="shared" si="5"/>
        <v>1800</v>
      </c>
      <c r="E15" s="1">
        <v>0.82</v>
      </c>
      <c r="F15" s="1">
        <v>0.44</v>
      </c>
      <c r="G15" s="13">
        <f t="shared" si="2"/>
        <v>649.44</v>
      </c>
      <c r="H15" s="12">
        <f t="shared" si="7"/>
        <v>1150.56</v>
      </c>
      <c r="I15" s="12"/>
      <c r="J15" s="13">
        <f t="shared" si="3"/>
        <v>1150.56</v>
      </c>
      <c r="K15" s="16">
        <v>0.034</v>
      </c>
      <c r="L15" s="17">
        <v>0.28</v>
      </c>
      <c r="M15" s="1">
        <f t="shared" si="6"/>
        <v>268.5157817110817</v>
      </c>
      <c r="N15" s="13">
        <f t="shared" si="4"/>
        <v>12074.463944849242</v>
      </c>
    </row>
    <row r="16" spans="1:14" ht="12.75">
      <c r="A16">
        <v>49</v>
      </c>
      <c r="B16">
        <f t="shared" si="1"/>
        <v>2018</v>
      </c>
      <c r="D16" s="1">
        <f t="shared" si="5"/>
        <v>1800</v>
      </c>
      <c r="E16" s="1">
        <v>0.84</v>
      </c>
      <c r="F16" s="1">
        <v>0.43</v>
      </c>
      <c r="G16" s="13">
        <f t="shared" si="2"/>
        <v>650.16</v>
      </c>
      <c r="H16" s="12">
        <f t="shared" si="7"/>
        <v>1149.8400000000001</v>
      </c>
      <c r="I16" s="12"/>
      <c r="J16" s="13">
        <f t="shared" si="3"/>
        <v>1149.8400000000001</v>
      </c>
      <c r="K16" s="16">
        <v>0.033</v>
      </c>
      <c r="L16" s="17">
        <v>0.28</v>
      </c>
      <c r="M16" s="1">
        <f t="shared" si="6"/>
        <v>295.58287736990945</v>
      </c>
      <c r="N16" s="13">
        <f t="shared" si="4"/>
        <v>13519.88682221915</v>
      </c>
    </row>
    <row r="17" spans="1:14" ht="12.75">
      <c r="A17">
        <v>50</v>
      </c>
      <c r="B17">
        <f t="shared" si="1"/>
        <v>2019</v>
      </c>
      <c r="D17" s="1">
        <f t="shared" si="5"/>
        <v>1800</v>
      </c>
      <c r="E17" s="1">
        <v>0.86</v>
      </c>
      <c r="F17" s="1">
        <v>0.43</v>
      </c>
      <c r="G17" s="13">
        <f t="shared" si="2"/>
        <v>665.64</v>
      </c>
      <c r="H17" s="12">
        <f t="shared" si="7"/>
        <v>1134.3600000000001</v>
      </c>
      <c r="I17" s="12"/>
      <c r="J17" s="13">
        <f t="shared" si="3"/>
        <v>1134.3600000000001</v>
      </c>
      <c r="K17" s="16">
        <v>0.032</v>
      </c>
      <c r="L17" s="17">
        <v>0.28</v>
      </c>
      <c r="M17" s="1">
        <f t="shared" si="6"/>
        <v>321.232510895927</v>
      </c>
      <c r="N17" s="13">
        <f t="shared" si="4"/>
        <v>14975.479333115078</v>
      </c>
    </row>
    <row r="18" spans="1:14" ht="12.75">
      <c r="A18">
        <v>51</v>
      </c>
      <c r="B18">
        <f t="shared" si="1"/>
        <v>2020</v>
      </c>
      <c r="D18" s="1">
        <f t="shared" si="5"/>
        <v>1800</v>
      </c>
      <c r="E18" s="1">
        <v>0.88</v>
      </c>
      <c r="F18" s="1">
        <v>0.43</v>
      </c>
      <c r="G18" s="13">
        <f t="shared" si="2"/>
        <v>681.12</v>
      </c>
      <c r="H18" s="12">
        <f t="shared" si="7"/>
        <v>1118.88</v>
      </c>
      <c r="I18" s="12"/>
      <c r="J18" s="13">
        <f t="shared" si="3"/>
        <v>1118.88</v>
      </c>
      <c r="K18" s="16">
        <v>0.031</v>
      </c>
      <c r="L18" s="17">
        <v>0.28</v>
      </c>
      <c r="M18" s="1">
        <f t="shared" si="6"/>
        <v>345.03504383497136</v>
      </c>
      <c r="N18" s="13">
        <f t="shared" si="4"/>
        <v>16439.394376950047</v>
      </c>
    </row>
    <row r="19" spans="1:14" ht="12.75">
      <c r="A19">
        <v>52</v>
      </c>
      <c r="B19">
        <f t="shared" si="1"/>
        <v>2021</v>
      </c>
      <c r="D19" s="1">
        <f t="shared" si="5"/>
        <v>1800</v>
      </c>
      <c r="E19" s="1">
        <v>0.9</v>
      </c>
      <c r="F19" s="1">
        <v>0.42</v>
      </c>
      <c r="G19" s="13">
        <f t="shared" si="2"/>
        <v>680.4</v>
      </c>
      <c r="H19" s="12">
        <f t="shared" si="7"/>
        <v>1119.6</v>
      </c>
      <c r="I19" s="12"/>
      <c r="J19" s="13">
        <f t="shared" si="3"/>
        <v>1119.6</v>
      </c>
      <c r="K19" s="16">
        <v>0.03</v>
      </c>
      <c r="L19" s="17">
        <v>0.28</v>
      </c>
      <c r="M19" s="1">
        <f t="shared" si="6"/>
        <v>366.92728249352507</v>
      </c>
      <c r="N19" s="13">
        <f t="shared" si="4"/>
        <v>17925.92165944357</v>
      </c>
    </row>
    <row r="20" spans="1:14" ht="12.75">
      <c r="A20">
        <v>53</v>
      </c>
      <c r="B20">
        <f t="shared" si="1"/>
        <v>2022</v>
      </c>
      <c r="D20" s="1">
        <f t="shared" si="5"/>
        <v>1800</v>
      </c>
      <c r="E20" s="1">
        <v>0.92</v>
      </c>
      <c r="F20" s="1">
        <v>0.42</v>
      </c>
      <c r="G20" s="13">
        <f t="shared" si="2"/>
        <v>695.52</v>
      </c>
      <c r="H20" s="12">
        <f t="shared" si="7"/>
        <v>1104.48</v>
      </c>
      <c r="I20" s="12"/>
      <c r="J20" s="13">
        <f t="shared" si="3"/>
        <v>1104.48</v>
      </c>
      <c r="K20" s="16">
        <v>0.03</v>
      </c>
      <c r="L20" s="17">
        <v>0.28</v>
      </c>
      <c r="M20" s="1">
        <f t="shared" si="6"/>
        <v>387.1999078439811</v>
      </c>
      <c r="N20" s="13">
        <f t="shared" si="4"/>
        <v>19417.60156728755</v>
      </c>
    </row>
    <row r="21" spans="1:14" ht="12.75">
      <c r="A21">
        <v>54</v>
      </c>
      <c r="B21">
        <f t="shared" si="1"/>
        <v>2023</v>
      </c>
      <c r="D21" s="1">
        <f t="shared" si="5"/>
        <v>1800</v>
      </c>
      <c r="E21" s="1">
        <v>0.94</v>
      </c>
      <c r="F21" s="1">
        <v>0.42</v>
      </c>
      <c r="G21" s="13">
        <f t="shared" si="2"/>
        <v>710.64</v>
      </c>
      <c r="H21" s="12">
        <f t="shared" si="7"/>
        <v>1089.3600000000001</v>
      </c>
      <c r="I21" s="12"/>
      <c r="J21" s="13">
        <f t="shared" si="3"/>
        <v>1089.3600000000001</v>
      </c>
      <c r="K21" s="16">
        <v>0.03</v>
      </c>
      <c r="L21" s="17">
        <v>0.28</v>
      </c>
      <c r="M21" s="1">
        <f t="shared" si="6"/>
        <v>419.42019385341104</v>
      </c>
      <c r="N21" s="13">
        <f t="shared" si="4"/>
        <v>20926.38176114096</v>
      </c>
    </row>
    <row r="22" spans="1:14" ht="12.75">
      <c r="A22">
        <v>55</v>
      </c>
      <c r="B22">
        <f t="shared" si="1"/>
        <v>2024</v>
      </c>
      <c r="D22" s="1">
        <f t="shared" si="5"/>
        <v>1800</v>
      </c>
      <c r="E22" s="1">
        <v>0.96</v>
      </c>
      <c r="F22" s="1">
        <v>0.41</v>
      </c>
      <c r="G22" s="13">
        <f t="shared" si="2"/>
        <v>708.4799999999999</v>
      </c>
      <c r="H22" s="12">
        <f t="shared" si="7"/>
        <v>1091.52</v>
      </c>
      <c r="I22" s="12"/>
      <c r="J22" s="13">
        <f t="shared" si="3"/>
        <v>1091.52</v>
      </c>
      <c r="K22" s="16">
        <v>0.03</v>
      </c>
      <c r="L22" s="17">
        <v>0.28</v>
      </c>
      <c r="M22" s="1">
        <f t="shared" si="6"/>
        <v>452.00984604064473</v>
      </c>
      <c r="N22" s="13">
        <f t="shared" si="4"/>
        <v>22469.911607181606</v>
      </c>
    </row>
    <row r="23" spans="1:14" ht="12.75">
      <c r="A23">
        <v>56</v>
      </c>
      <c r="B23">
        <f t="shared" si="1"/>
        <v>2025</v>
      </c>
      <c r="D23" s="1">
        <f t="shared" si="5"/>
        <v>1800</v>
      </c>
      <c r="E23" s="1">
        <v>0.98</v>
      </c>
      <c r="F23" s="1">
        <v>0.41</v>
      </c>
      <c r="G23" s="13">
        <f t="shared" si="2"/>
        <v>723.24</v>
      </c>
      <c r="H23" s="12">
        <f t="shared" si="7"/>
        <v>1076.76</v>
      </c>
      <c r="I23" s="12"/>
      <c r="J23" s="13">
        <f t="shared" si="3"/>
        <v>1076.76</v>
      </c>
      <c r="K23" s="16">
        <v>0.03</v>
      </c>
      <c r="L23" s="17">
        <v>0.28</v>
      </c>
      <c r="M23" s="1">
        <f t="shared" si="6"/>
        <v>485.35009071512263</v>
      </c>
      <c r="N23" s="13">
        <f t="shared" si="4"/>
        <v>24032.021697896726</v>
      </c>
    </row>
    <row r="24" spans="1:14" ht="12.75">
      <c r="A24">
        <v>57</v>
      </c>
      <c r="B24">
        <f t="shared" si="1"/>
        <v>2026</v>
      </c>
      <c r="D24" s="1">
        <f t="shared" si="5"/>
        <v>1800</v>
      </c>
      <c r="E24" s="1">
        <v>1</v>
      </c>
      <c r="F24" s="1">
        <v>0.4</v>
      </c>
      <c r="G24" s="13">
        <f t="shared" si="2"/>
        <v>720</v>
      </c>
      <c r="H24" s="12">
        <f t="shared" si="7"/>
        <v>1080</v>
      </c>
      <c r="I24" s="12"/>
      <c r="J24" s="13">
        <f t="shared" si="3"/>
        <v>1080</v>
      </c>
      <c r="K24" s="16">
        <v>0.03</v>
      </c>
      <c r="L24" s="17">
        <v>0.28</v>
      </c>
      <c r="M24" s="1">
        <f t="shared" si="6"/>
        <v>519.0916686745692</v>
      </c>
      <c r="N24" s="13">
        <f t="shared" si="4"/>
        <v>25631.113366571295</v>
      </c>
    </row>
    <row r="25" spans="1:14" ht="12.75">
      <c r="A25">
        <v>58</v>
      </c>
      <c r="B25">
        <f aca="true" t="shared" si="8" ref="B25:B31">B24+1</f>
        <v>2027</v>
      </c>
      <c r="D25" s="1">
        <f t="shared" si="5"/>
        <v>1800</v>
      </c>
      <c r="E25" s="1">
        <v>1</v>
      </c>
      <c r="F25" s="1">
        <v>0.4</v>
      </c>
      <c r="G25" s="13">
        <f t="shared" si="2"/>
        <v>720</v>
      </c>
      <c r="H25" s="12">
        <f aca="true" t="shared" si="9" ref="H25:H31">D25-G25</f>
        <v>1080</v>
      </c>
      <c r="I25" s="12"/>
      <c r="J25" s="13">
        <f t="shared" si="3"/>
        <v>1080</v>
      </c>
      <c r="K25" s="16">
        <v>0.03</v>
      </c>
      <c r="L25" s="17">
        <v>0.28</v>
      </c>
      <c r="M25" s="1">
        <f t="shared" si="6"/>
        <v>553.6320487179399</v>
      </c>
      <c r="N25" s="13">
        <f t="shared" si="4"/>
        <v>27264.745415289235</v>
      </c>
    </row>
    <row r="26" spans="1:14" ht="12.75">
      <c r="A26">
        <v>59</v>
      </c>
      <c r="B26">
        <f t="shared" si="8"/>
        <v>2028</v>
      </c>
      <c r="D26" s="1">
        <f t="shared" si="5"/>
        <v>1800</v>
      </c>
      <c r="E26" s="1">
        <v>1</v>
      </c>
      <c r="F26" s="1">
        <v>0.39</v>
      </c>
      <c r="G26" s="13">
        <f t="shared" si="2"/>
        <v>702</v>
      </c>
      <c r="H26" s="12">
        <f t="shared" si="9"/>
        <v>1098</v>
      </c>
      <c r="I26" s="12"/>
      <c r="J26" s="13">
        <f t="shared" si="3"/>
        <v>1098</v>
      </c>
      <c r="K26" s="16">
        <v>0.03</v>
      </c>
      <c r="L26" s="17">
        <v>0.28</v>
      </c>
      <c r="M26" s="1">
        <f t="shared" si="6"/>
        <v>588.9185009702475</v>
      </c>
      <c r="N26" s="13">
        <f t="shared" si="4"/>
        <v>28951.663916259484</v>
      </c>
    </row>
    <row r="27" spans="1:14" ht="12.75">
      <c r="A27">
        <v>60</v>
      </c>
      <c r="B27">
        <f t="shared" si="8"/>
        <v>2029</v>
      </c>
      <c r="D27" s="1">
        <f t="shared" si="5"/>
        <v>1800</v>
      </c>
      <c r="E27" s="1">
        <v>1</v>
      </c>
      <c r="F27" s="1">
        <v>0.39</v>
      </c>
      <c r="G27" s="13">
        <f t="shared" si="2"/>
        <v>702</v>
      </c>
      <c r="H27" s="12">
        <f t="shared" si="9"/>
        <v>1098</v>
      </c>
      <c r="I27" s="12"/>
      <c r="J27" s="13">
        <f t="shared" si="3"/>
        <v>1098</v>
      </c>
      <c r="K27" s="16">
        <v>0.03</v>
      </c>
      <c r="L27" s="17">
        <v>0.28</v>
      </c>
      <c r="M27" s="1">
        <f t="shared" si="6"/>
        <v>625.3559405912048</v>
      </c>
      <c r="N27" s="13">
        <f t="shared" si="4"/>
        <v>30675.01985685069</v>
      </c>
    </row>
    <row r="28" spans="1:14" ht="12.75">
      <c r="A28">
        <v>61</v>
      </c>
      <c r="B28">
        <f t="shared" si="8"/>
        <v>2030</v>
      </c>
      <c r="D28" s="1">
        <f t="shared" si="5"/>
        <v>1800</v>
      </c>
      <c r="E28" s="1">
        <v>1</v>
      </c>
      <c r="F28" s="1">
        <v>0.38</v>
      </c>
      <c r="G28" s="13">
        <f t="shared" si="2"/>
        <v>684</v>
      </c>
      <c r="H28" s="12">
        <f t="shared" si="9"/>
        <v>1116</v>
      </c>
      <c r="I28" s="12"/>
      <c r="J28" s="13">
        <f t="shared" si="3"/>
        <v>1116</v>
      </c>
      <c r="K28" s="16">
        <v>0.03</v>
      </c>
      <c r="L28" s="17">
        <v>0.28</v>
      </c>
      <c r="M28" s="1">
        <f t="shared" si="6"/>
        <v>662.5804289079748</v>
      </c>
      <c r="N28" s="13">
        <f t="shared" si="4"/>
        <v>32453.600285758665</v>
      </c>
    </row>
    <row r="29" spans="1:14" ht="12.75">
      <c r="A29">
        <v>62</v>
      </c>
      <c r="B29">
        <f t="shared" si="8"/>
        <v>2031</v>
      </c>
      <c r="D29" s="1">
        <f t="shared" si="5"/>
        <v>1800</v>
      </c>
      <c r="E29" s="1">
        <v>1</v>
      </c>
      <c r="F29" s="1">
        <v>0.38</v>
      </c>
      <c r="G29" s="13">
        <f t="shared" si="2"/>
        <v>684</v>
      </c>
      <c r="H29" s="12">
        <f t="shared" si="9"/>
        <v>1116</v>
      </c>
      <c r="I29" s="12"/>
      <c r="J29" s="13">
        <f t="shared" si="3"/>
        <v>1116</v>
      </c>
      <c r="K29" s="16">
        <v>0.03</v>
      </c>
      <c r="L29" s="17">
        <v>0.28</v>
      </c>
      <c r="M29" s="1">
        <f t="shared" si="6"/>
        <v>700.9977661723871</v>
      </c>
      <c r="N29" s="13">
        <f t="shared" si="4"/>
        <v>34270.598051931054</v>
      </c>
    </row>
    <row r="30" spans="1:14" ht="12.75">
      <c r="A30">
        <v>63</v>
      </c>
      <c r="B30">
        <f t="shared" si="8"/>
        <v>2032</v>
      </c>
      <c r="D30" s="1">
        <f t="shared" si="5"/>
        <v>1800</v>
      </c>
      <c r="E30" s="1">
        <v>1</v>
      </c>
      <c r="F30" s="1">
        <v>0.37</v>
      </c>
      <c r="G30" s="13">
        <f t="shared" si="2"/>
        <v>666</v>
      </c>
      <c r="H30" s="12">
        <f t="shared" si="9"/>
        <v>1134</v>
      </c>
      <c r="I30" s="12"/>
      <c r="J30" s="13">
        <f t="shared" si="3"/>
        <v>1134</v>
      </c>
      <c r="K30" s="16">
        <v>0.03</v>
      </c>
      <c r="L30" s="17">
        <v>0.28</v>
      </c>
      <c r="M30" s="1">
        <f t="shared" si="6"/>
        <v>740.2449179217107</v>
      </c>
      <c r="N30" s="13">
        <f t="shared" si="4"/>
        <v>36144.84296985276</v>
      </c>
    </row>
    <row r="31" spans="1:14" ht="12.75">
      <c r="A31">
        <v>64</v>
      </c>
      <c r="B31">
        <f t="shared" si="8"/>
        <v>2033</v>
      </c>
      <c r="D31" s="1">
        <f t="shared" si="5"/>
        <v>1800</v>
      </c>
      <c r="E31" s="1">
        <v>1</v>
      </c>
      <c r="F31" s="1">
        <v>0.37</v>
      </c>
      <c r="G31" s="13">
        <f t="shared" si="2"/>
        <v>666</v>
      </c>
      <c r="H31" s="12">
        <f t="shared" si="9"/>
        <v>1134</v>
      </c>
      <c r="I31" s="12"/>
      <c r="J31" s="13">
        <f t="shared" si="3"/>
        <v>1134</v>
      </c>
      <c r="K31" s="16">
        <v>0.03</v>
      </c>
      <c r="L31" s="17">
        <v>0.28</v>
      </c>
      <c r="M31" s="1">
        <f t="shared" si="6"/>
        <v>780.7286081488196</v>
      </c>
      <c r="N31" s="13">
        <f t="shared" si="4"/>
        <v>38059.57157800158</v>
      </c>
    </row>
    <row r="32" spans="1:14" ht="12.75">
      <c r="A32">
        <v>65</v>
      </c>
      <c r="B32">
        <f>B31+1</f>
        <v>2034</v>
      </c>
      <c r="D32" s="1">
        <f t="shared" si="5"/>
        <v>1800</v>
      </c>
      <c r="E32" s="1">
        <v>1</v>
      </c>
      <c r="F32" s="1">
        <v>0.36</v>
      </c>
      <c r="G32" s="13">
        <f t="shared" si="2"/>
        <v>648</v>
      </c>
      <c r="H32" s="12">
        <f>D32-G32</f>
        <v>1152</v>
      </c>
      <c r="I32" s="12"/>
      <c r="J32" s="13">
        <f t="shared" si="3"/>
        <v>1152</v>
      </c>
      <c r="K32" s="16">
        <v>0.03</v>
      </c>
      <c r="L32" s="17">
        <v>0.28</v>
      </c>
      <c r="M32" s="1">
        <f t="shared" si="6"/>
        <v>822.0867460848341</v>
      </c>
      <c r="N32" s="13">
        <f t="shared" si="4"/>
        <v>40033.65832408641</v>
      </c>
    </row>
    <row r="33" spans="7:12" ht="12.75">
      <c r="G33" s="1"/>
      <c r="L33" s="18"/>
    </row>
    <row r="34" spans="3:14" ht="12.75">
      <c r="C34" s="4" t="s">
        <v>7</v>
      </c>
      <c r="D34" s="6">
        <f>SUM(D5:D33)</f>
        <v>46800</v>
      </c>
      <c r="E34" s="1"/>
      <c r="F34" s="1"/>
      <c r="G34" s="4" t="s">
        <v>13</v>
      </c>
      <c r="H34" s="3">
        <f>SUM(H5:H33)</f>
        <v>29704.68</v>
      </c>
      <c r="I34" s="3"/>
      <c r="J34" s="3"/>
      <c r="K34" s="3"/>
      <c r="L34" s="3"/>
      <c r="M34" s="4" t="s">
        <v>14</v>
      </c>
      <c r="N34" s="5">
        <f>N32</f>
        <v>40033.65832408641</v>
      </c>
    </row>
    <row r="37" spans="2:12" ht="12.75">
      <c r="B37" s="15"/>
      <c r="C37" s="8" t="s">
        <v>12</v>
      </c>
      <c r="D37" s="6">
        <f>229</f>
        <v>229</v>
      </c>
      <c r="E37" s="4" t="s">
        <v>15</v>
      </c>
      <c r="F37" s="11">
        <f>393</f>
        <v>393</v>
      </c>
      <c r="G37" s="19" t="s">
        <v>20</v>
      </c>
      <c r="H37" s="9"/>
      <c r="I37" s="9"/>
      <c r="J37" s="9"/>
      <c r="K37" s="9"/>
      <c r="L37" s="9"/>
    </row>
    <row r="38" spans="3:5" ht="12.75">
      <c r="C38" s="4" t="s">
        <v>21</v>
      </c>
      <c r="D38" s="11">
        <f>229*12*1.2</f>
        <v>3297.6</v>
      </c>
      <c r="E38" t="s">
        <v>22</v>
      </c>
    </row>
    <row r="39" spans="3:4" ht="12.75">
      <c r="C39" s="4"/>
      <c r="D39" s="11"/>
    </row>
    <row r="40" spans="3:14" ht="12.75">
      <c r="C40" s="4"/>
      <c r="D40" s="11"/>
      <c r="E40" s="8" t="s">
        <v>8</v>
      </c>
      <c r="F40" s="8" t="s">
        <v>19</v>
      </c>
      <c r="G40" s="7" t="s">
        <v>16</v>
      </c>
      <c r="H40" s="7" t="s">
        <v>17</v>
      </c>
      <c r="J40" s="7" t="s">
        <v>6</v>
      </c>
      <c r="K40" s="8" t="s">
        <v>9</v>
      </c>
      <c r="L40" s="8" t="s">
        <v>18</v>
      </c>
      <c r="M40" s="7" t="s">
        <v>8</v>
      </c>
      <c r="N40" s="8" t="s">
        <v>2</v>
      </c>
    </row>
    <row r="41" spans="8:14" ht="12.75">
      <c r="H41">
        <v>0</v>
      </c>
      <c r="N41" s="1">
        <f>N32</f>
        <v>40033.65832408641</v>
      </c>
    </row>
    <row r="42" spans="1:14" ht="12.75">
      <c r="A42">
        <v>66</v>
      </c>
      <c r="D42" s="14">
        <f>D$38</f>
        <v>3297.6</v>
      </c>
      <c r="E42" s="14">
        <f>H41*K42</f>
        <v>0</v>
      </c>
      <c r="F42">
        <v>0.2</v>
      </c>
      <c r="G42" s="12">
        <f>(D42+E42)*F42</f>
        <v>659.52</v>
      </c>
      <c r="H42" s="1">
        <f>D42+E42-G42+H41</f>
        <v>2638.08</v>
      </c>
      <c r="I42" s="12"/>
      <c r="J42" s="12">
        <v>0</v>
      </c>
      <c r="K42" s="16">
        <v>0.025</v>
      </c>
      <c r="L42" s="17">
        <v>0.2</v>
      </c>
      <c r="M42" s="1">
        <f>K42*(1-L42)*N41</f>
        <v>800.6731664817285</v>
      </c>
      <c r="N42" s="13">
        <f aca="true" t="shared" si="10" ref="N42:N51">N41+J42+M42</f>
        <v>40834.33149056814</v>
      </c>
    </row>
    <row r="43" spans="1:14" ht="12.75">
      <c r="A43">
        <v>67</v>
      </c>
      <c r="D43" s="14">
        <f aca="true" t="shared" si="11" ref="D43:D69">D$38</f>
        <v>3297.6</v>
      </c>
      <c r="E43" s="14">
        <f aca="true" t="shared" si="12" ref="E43:E69">H42*K43</f>
        <v>65.952</v>
      </c>
      <c r="F43">
        <f>F42</f>
        <v>0.2</v>
      </c>
      <c r="G43" s="12">
        <f aca="true" t="shared" si="13" ref="G43:G69">(D43+E43)*F43</f>
        <v>672.7103999999999</v>
      </c>
      <c r="H43" s="1">
        <f aca="true" t="shared" si="14" ref="H43:H63">D43+E43-G43+H42</f>
        <v>5328.9216</v>
      </c>
      <c r="I43" s="12"/>
      <c r="J43" s="12">
        <v>0</v>
      </c>
      <c r="K43" s="16">
        <v>0.025</v>
      </c>
      <c r="L43" s="17">
        <v>0.2</v>
      </c>
      <c r="M43" s="1">
        <f aca="true" t="shared" si="15" ref="M43:M69">K43*(1-L43)*N42</f>
        <v>816.686629811363</v>
      </c>
      <c r="N43" s="13">
        <f t="shared" si="10"/>
        <v>41651.0181203795</v>
      </c>
    </row>
    <row r="44" spans="1:14" ht="12.75">
      <c r="A44">
        <v>68</v>
      </c>
      <c r="D44" s="14">
        <f t="shared" si="11"/>
        <v>3297.6</v>
      </c>
      <c r="E44" s="14">
        <f t="shared" si="12"/>
        <v>133.22304</v>
      </c>
      <c r="F44">
        <f aca="true" t="shared" si="16" ref="F44:F63">F43</f>
        <v>0.2</v>
      </c>
      <c r="G44" s="12">
        <f t="shared" si="13"/>
        <v>686.164608</v>
      </c>
      <c r="H44" s="1">
        <f t="shared" si="14"/>
        <v>8073.580032</v>
      </c>
      <c r="I44" s="12"/>
      <c r="J44" s="12">
        <v>0</v>
      </c>
      <c r="K44" s="16">
        <v>0.025</v>
      </c>
      <c r="L44" s="17">
        <v>0.2</v>
      </c>
      <c r="M44" s="1">
        <f t="shared" si="15"/>
        <v>833.0203624075901</v>
      </c>
      <c r="N44" s="13">
        <f t="shared" si="10"/>
        <v>42484.03848278709</v>
      </c>
    </row>
    <row r="45" spans="1:14" ht="12.75">
      <c r="A45">
        <v>69</v>
      </c>
      <c r="D45" s="14">
        <f t="shared" si="11"/>
        <v>3297.6</v>
      </c>
      <c r="E45" s="14">
        <f t="shared" si="12"/>
        <v>201.8395008</v>
      </c>
      <c r="F45">
        <f t="shared" si="16"/>
        <v>0.2</v>
      </c>
      <c r="G45" s="12">
        <f t="shared" si="13"/>
        <v>699.8879001600001</v>
      </c>
      <c r="H45" s="1">
        <f t="shared" si="14"/>
        <v>10873.131632640001</v>
      </c>
      <c r="I45" s="12"/>
      <c r="J45" s="12">
        <v>0</v>
      </c>
      <c r="K45" s="16">
        <v>0.025</v>
      </c>
      <c r="L45" s="17">
        <v>0.2</v>
      </c>
      <c r="M45" s="1">
        <f t="shared" si="15"/>
        <v>849.6807696557419</v>
      </c>
      <c r="N45" s="13">
        <f t="shared" si="10"/>
        <v>43333.71925244283</v>
      </c>
    </row>
    <row r="46" spans="1:14" ht="12.75">
      <c r="A46">
        <v>70</v>
      </c>
      <c r="D46" s="14">
        <f t="shared" si="11"/>
        <v>3297.6</v>
      </c>
      <c r="E46" s="14">
        <f t="shared" si="12"/>
        <v>271.82829081600005</v>
      </c>
      <c r="F46">
        <f t="shared" si="16"/>
        <v>0.2</v>
      </c>
      <c r="G46" s="12">
        <f t="shared" si="13"/>
        <v>713.8856581632</v>
      </c>
      <c r="H46" s="1">
        <f t="shared" si="14"/>
        <v>13728.6742652928</v>
      </c>
      <c r="I46" s="12"/>
      <c r="J46" s="12">
        <v>0</v>
      </c>
      <c r="K46" s="16">
        <v>0.025</v>
      </c>
      <c r="L46" s="17">
        <v>0.2</v>
      </c>
      <c r="M46" s="1">
        <f t="shared" si="15"/>
        <v>866.6743850488568</v>
      </c>
      <c r="N46" s="13">
        <f t="shared" si="10"/>
        <v>44200.39363749169</v>
      </c>
    </row>
    <row r="47" spans="1:14" ht="12.75">
      <c r="A47">
        <v>71</v>
      </c>
      <c r="D47" s="14">
        <f t="shared" si="11"/>
        <v>3297.6</v>
      </c>
      <c r="E47" s="14">
        <f t="shared" si="12"/>
        <v>343.21685663232006</v>
      </c>
      <c r="F47">
        <f t="shared" si="16"/>
        <v>0.2</v>
      </c>
      <c r="G47" s="12">
        <f t="shared" si="13"/>
        <v>728.1633713264641</v>
      </c>
      <c r="H47" s="1">
        <f t="shared" si="14"/>
        <v>16641.327750598655</v>
      </c>
      <c r="I47" s="12"/>
      <c r="J47" s="12">
        <v>0</v>
      </c>
      <c r="K47" s="16">
        <v>0.025</v>
      </c>
      <c r="L47" s="17">
        <v>0.2</v>
      </c>
      <c r="M47" s="1">
        <f t="shared" si="15"/>
        <v>884.007872749834</v>
      </c>
      <c r="N47" s="13">
        <f t="shared" si="10"/>
        <v>45084.40151024152</v>
      </c>
    </row>
    <row r="48" spans="1:14" ht="12.75">
      <c r="A48">
        <v>72</v>
      </c>
      <c r="D48" s="14">
        <f t="shared" si="11"/>
        <v>3297.6</v>
      </c>
      <c r="E48" s="14">
        <f t="shared" si="12"/>
        <v>416.0331937649664</v>
      </c>
      <c r="F48">
        <f t="shared" si="16"/>
        <v>0.2</v>
      </c>
      <c r="G48" s="12">
        <f t="shared" si="13"/>
        <v>742.7266387529934</v>
      </c>
      <c r="H48" s="1">
        <f t="shared" si="14"/>
        <v>19612.23430561063</v>
      </c>
      <c r="I48" s="12"/>
      <c r="J48" s="12">
        <v>0</v>
      </c>
      <c r="K48" s="16">
        <v>0.025</v>
      </c>
      <c r="L48" s="17">
        <v>0.2</v>
      </c>
      <c r="M48" s="1">
        <f t="shared" si="15"/>
        <v>901.6880302048306</v>
      </c>
      <c r="N48" s="13">
        <f t="shared" si="10"/>
        <v>45986.08954044635</v>
      </c>
    </row>
    <row r="49" spans="1:14" ht="12.75">
      <c r="A49">
        <v>73</v>
      </c>
      <c r="D49" s="14">
        <f t="shared" si="11"/>
        <v>3297.6</v>
      </c>
      <c r="E49" s="14">
        <f t="shared" si="12"/>
        <v>490.30585764026574</v>
      </c>
      <c r="F49">
        <f t="shared" si="16"/>
        <v>0.2</v>
      </c>
      <c r="G49" s="12">
        <f t="shared" si="13"/>
        <v>757.5811715280532</v>
      </c>
      <c r="H49" s="1">
        <f t="shared" si="14"/>
        <v>22642.558991722843</v>
      </c>
      <c r="I49" s="12"/>
      <c r="J49" s="12">
        <v>0</v>
      </c>
      <c r="K49" s="16">
        <v>0.025</v>
      </c>
      <c r="L49" s="17">
        <v>0.2</v>
      </c>
      <c r="M49" s="1">
        <f t="shared" si="15"/>
        <v>919.7217908089273</v>
      </c>
      <c r="N49" s="13">
        <f t="shared" si="10"/>
        <v>46905.81133125528</v>
      </c>
    </row>
    <row r="50" spans="1:14" ht="12.75">
      <c r="A50">
        <v>74</v>
      </c>
      <c r="D50" s="14">
        <f t="shared" si="11"/>
        <v>3297.6</v>
      </c>
      <c r="E50" s="14">
        <f t="shared" si="12"/>
        <v>566.0639747930711</v>
      </c>
      <c r="F50">
        <f t="shared" si="16"/>
        <v>0.2</v>
      </c>
      <c r="G50" s="12">
        <f t="shared" si="13"/>
        <v>772.7327949586142</v>
      </c>
      <c r="H50" s="1">
        <f t="shared" si="14"/>
        <v>25733.4901715573</v>
      </c>
      <c r="I50" s="12"/>
      <c r="J50" s="12">
        <v>0</v>
      </c>
      <c r="K50" s="16">
        <v>0.025</v>
      </c>
      <c r="L50" s="17">
        <v>0.2</v>
      </c>
      <c r="M50" s="1">
        <f t="shared" si="15"/>
        <v>938.1162266251058</v>
      </c>
      <c r="N50" s="13">
        <f t="shared" si="10"/>
        <v>47843.927557880386</v>
      </c>
    </row>
    <row r="51" spans="1:14" ht="12.75">
      <c r="A51">
        <v>75</v>
      </c>
      <c r="D51" s="14">
        <f t="shared" si="11"/>
        <v>3297.6</v>
      </c>
      <c r="E51" s="14">
        <f t="shared" si="12"/>
        <v>643.3372542889325</v>
      </c>
      <c r="F51">
        <f t="shared" si="16"/>
        <v>0.2</v>
      </c>
      <c r="G51" s="12">
        <f t="shared" si="13"/>
        <v>788.1874508577865</v>
      </c>
      <c r="H51" s="1">
        <f t="shared" si="14"/>
        <v>28886.239974988446</v>
      </c>
      <c r="I51" s="12"/>
      <c r="J51" s="12">
        <v>0</v>
      </c>
      <c r="K51" s="16">
        <v>0.025</v>
      </c>
      <c r="L51" s="17">
        <v>0.2</v>
      </c>
      <c r="M51" s="1">
        <f t="shared" si="15"/>
        <v>956.878551157608</v>
      </c>
      <c r="N51" s="13">
        <f t="shared" si="10"/>
        <v>48800.80610903799</v>
      </c>
    </row>
    <row r="52" spans="1:14" ht="12.75">
      <c r="A52">
        <v>76</v>
      </c>
      <c r="D52" s="14">
        <f t="shared" si="11"/>
        <v>3297.6</v>
      </c>
      <c r="E52" s="14">
        <f t="shared" si="12"/>
        <v>722.1559993747112</v>
      </c>
      <c r="F52">
        <f t="shared" si="16"/>
        <v>0.2</v>
      </c>
      <c r="G52" s="12">
        <f t="shared" si="13"/>
        <v>803.9511998749422</v>
      </c>
      <c r="H52" s="1">
        <f t="shared" si="14"/>
        <v>32102.044774488215</v>
      </c>
      <c r="J52" s="12">
        <v>0</v>
      </c>
      <c r="K52" s="16">
        <v>0.025</v>
      </c>
      <c r="L52" s="17">
        <v>0.2</v>
      </c>
      <c r="M52" s="1">
        <f t="shared" si="15"/>
        <v>976.01612218076</v>
      </c>
      <c r="N52" s="13">
        <f aca="true" t="shared" si="17" ref="N52:N63">N51+J52+M52</f>
        <v>49776.82223121875</v>
      </c>
    </row>
    <row r="53" spans="1:14" ht="12.75">
      <c r="A53">
        <v>77</v>
      </c>
      <c r="D53" s="14">
        <f t="shared" si="11"/>
        <v>3297.6</v>
      </c>
      <c r="E53" s="14">
        <f t="shared" si="12"/>
        <v>802.5511193622054</v>
      </c>
      <c r="F53">
        <f t="shared" si="16"/>
        <v>0.2</v>
      </c>
      <c r="G53" s="12">
        <f t="shared" si="13"/>
        <v>820.0302238724412</v>
      </c>
      <c r="H53" s="1">
        <f t="shared" si="14"/>
        <v>35382.16566997798</v>
      </c>
      <c r="J53" s="12">
        <v>0</v>
      </c>
      <c r="K53" s="16">
        <v>0.025</v>
      </c>
      <c r="L53" s="17">
        <v>0.2</v>
      </c>
      <c r="M53" s="1">
        <f t="shared" si="15"/>
        <v>995.5364446243752</v>
      </c>
      <c r="N53" s="13">
        <f t="shared" si="17"/>
        <v>50772.35867584313</v>
      </c>
    </row>
    <row r="54" spans="1:14" ht="12.75">
      <c r="A54">
        <v>78</v>
      </c>
      <c r="D54" s="14">
        <f t="shared" si="11"/>
        <v>3297.6</v>
      </c>
      <c r="E54" s="14">
        <f t="shared" si="12"/>
        <v>884.5541417494495</v>
      </c>
      <c r="F54">
        <f t="shared" si="16"/>
        <v>0.2</v>
      </c>
      <c r="G54" s="12">
        <f t="shared" si="13"/>
        <v>836.4308283498899</v>
      </c>
      <c r="H54" s="1">
        <f>D54+E54-G54+H53</f>
        <v>38727.88898337754</v>
      </c>
      <c r="J54" s="12">
        <v>0</v>
      </c>
      <c r="K54" s="16">
        <v>0.025</v>
      </c>
      <c r="L54" s="17">
        <v>0.2</v>
      </c>
      <c r="M54" s="1">
        <f t="shared" si="15"/>
        <v>1015.4471735168627</v>
      </c>
      <c r="N54" s="13">
        <f t="shared" si="17"/>
        <v>51787.80584935999</v>
      </c>
    </row>
    <row r="55" spans="1:14" ht="12.75">
      <c r="A55">
        <v>79</v>
      </c>
      <c r="D55" s="14">
        <f t="shared" si="11"/>
        <v>3297.6</v>
      </c>
      <c r="E55" s="14">
        <f t="shared" si="12"/>
        <v>968.1972245844386</v>
      </c>
      <c r="F55">
        <f t="shared" si="16"/>
        <v>0.2</v>
      </c>
      <c r="G55" s="12">
        <f t="shared" si="13"/>
        <v>853.1594449168878</v>
      </c>
      <c r="H55" s="1">
        <f t="shared" si="14"/>
        <v>42140.52676304509</v>
      </c>
      <c r="J55" s="12">
        <v>0</v>
      </c>
      <c r="K55" s="16">
        <v>0.025</v>
      </c>
      <c r="L55" s="17">
        <v>0.2</v>
      </c>
      <c r="M55" s="1">
        <f t="shared" si="15"/>
        <v>1035.7561169872</v>
      </c>
      <c r="N55" s="13">
        <f t="shared" si="17"/>
        <v>52823.56196634719</v>
      </c>
    </row>
    <row r="56" spans="1:14" ht="12.75">
      <c r="A56">
        <v>80</v>
      </c>
      <c r="D56" s="14">
        <f t="shared" si="11"/>
        <v>3297.6</v>
      </c>
      <c r="E56" s="14">
        <f t="shared" si="12"/>
        <v>1053.5131690761273</v>
      </c>
      <c r="F56">
        <f t="shared" si="16"/>
        <v>0.2</v>
      </c>
      <c r="G56" s="12">
        <f t="shared" si="13"/>
        <v>870.2226338152254</v>
      </c>
      <c r="H56" s="1">
        <f t="shared" si="14"/>
        <v>45621.41729830599</v>
      </c>
      <c r="J56" s="12">
        <v>0</v>
      </c>
      <c r="K56" s="16">
        <v>0.025</v>
      </c>
      <c r="L56" s="17">
        <v>0.2</v>
      </c>
      <c r="M56" s="1">
        <f>K56*(1-L56)*N55</f>
        <v>1056.471239326944</v>
      </c>
      <c r="N56" s="13">
        <f t="shared" si="17"/>
        <v>53880.03320567413</v>
      </c>
    </row>
    <row r="57" spans="1:14" ht="12.75">
      <c r="A57">
        <v>81</v>
      </c>
      <c r="D57" s="14">
        <f t="shared" si="11"/>
        <v>3297.6</v>
      </c>
      <c r="E57" s="14">
        <f t="shared" si="12"/>
        <v>1140.53543245765</v>
      </c>
      <c r="F57">
        <f t="shared" si="16"/>
        <v>0.2</v>
      </c>
      <c r="G57" s="12">
        <f t="shared" si="13"/>
        <v>887.62708649153</v>
      </c>
      <c r="H57" s="1">
        <f t="shared" si="14"/>
        <v>49171.92564427211</v>
      </c>
      <c r="J57" s="12">
        <v>0</v>
      </c>
      <c r="K57" s="16">
        <v>0.025</v>
      </c>
      <c r="L57" s="17">
        <v>0.2</v>
      </c>
      <c r="M57" s="1">
        <f t="shared" si="15"/>
        <v>1077.600664113483</v>
      </c>
      <c r="N57" s="13">
        <f t="shared" si="17"/>
        <v>54957.63386978761</v>
      </c>
    </row>
    <row r="58" spans="1:14" ht="12.75">
      <c r="A58">
        <v>82</v>
      </c>
      <c r="D58" s="14">
        <f t="shared" si="11"/>
        <v>3297.6</v>
      </c>
      <c r="E58" s="14">
        <f t="shared" si="12"/>
        <v>1229.2981411068029</v>
      </c>
      <c r="F58">
        <f t="shared" si="16"/>
        <v>0.2</v>
      </c>
      <c r="G58" s="12">
        <f t="shared" si="13"/>
        <v>905.3796282213606</v>
      </c>
      <c r="H58" s="1">
        <f t="shared" si="14"/>
        <v>52793.44415715755</v>
      </c>
      <c r="J58" s="12">
        <v>0</v>
      </c>
      <c r="K58" s="16">
        <v>0.025</v>
      </c>
      <c r="L58" s="17">
        <v>0.2</v>
      </c>
      <c r="M58" s="1">
        <f t="shared" si="15"/>
        <v>1099.1526773957526</v>
      </c>
      <c r="N58" s="13">
        <f t="shared" si="17"/>
        <v>56056.786547183365</v>
      </c>
    </row>
    <row r="59" spans="1:14" ht="12.75">
      <c r="A59">
        <v>83</v>
      </c>
      <c r="D59" s="14">
        <f t="shared" si="11"/>
        <v>3297.6</v>
      </c>
      <c r="E59" s="14">
        <f t="shared" si="12"/>
        <v>1319.8361039289389</v>
      </c>
      <c r="F59">
        <f t="shared" si="16"/>
        <v>0.2</v>
      </c>
      <c r="G59" s="12">
        <f t="shared" si="13"/>
        <v>923.4872207857878</v>
      </c>
      <c r="H59" s="1">
        <f t="shared" si="14"/>
        <v>56487.3930403007</v>
      </c>
      <c r="J59" s="12">
        <v>0</v>
      </c>
      <c r="K59" s="16">
        <v>0.025</v>
      </c>
      <c r="L59" s="17">
        <v>0.2</v>
      </c>
      <c r="M59" s="1">
        <f t="shared" si="15"/>
        <v>1121.1357309436676</v>
      </c>
      <c r="N59" s="13">
        <f t="shared" si="17"/>
        <v>57177.92227812703</v>
      </c>
    </row>
    <row r="60" spans="1:14" ht="12.75">
      <c r="A60">
        <v>84</v>
      </c>
      <c r="D60" s="14">
        <f t="shared" si="11"/>
        <v>3297.6</v>
      </c>
      <c r="E60" s="14">
        <f t="shared" si="12"/>
        <v>1412.1848260075176</v>
      </c>
      <c r="F60">
        <f t="shared" si="16"/>
        <v>0.2</v>
      </c>
      <c r="G60" s="12">
        <f t="shared" si="13"/>
        <v>941.9569652015034</v>
      </c>
      <c r="H60" s="1">
        <f t="shared" si="14"/>
        <v>60255.22090110672</v>
      </c>
      <c r="J60" s="12">
        <v>0</v>
      </c>
      <c r="K60" s="16">
        <v>0.025</v>
      </c>
      <c r="L60" s="17">
        <v>0.2</v>
      </c>
      <c r="M60" s="1">
        <f t="shared" si="15"/>
        <v>1143.5584455625408</v>
      </c>
      <c r="N60" s="13">
        <f t="shared" si="17"/>
        <v>58321.48072368957</v>
      </c>
    </row>
    <row r="61" spans="1:14" ht="12.75">
      <c r="A61">
        <v>85</v>
      </c>
      <c r="D61" s="14">
        <f t="shared" si="11"/>
        <v>3297.6</v>
      </c>
      <c r="E61" s="14">
        <f t="shared" si="12"/>
        <v>1506.380522527668</v>
      </c>
      <c r="F61">
        <f t="shared" si="16"/>
        <v>0.2</v>
      </c>
      <c r="G61" s="12">
        <f t="shared" si="13"/>
        <v>960.7961045055335</v>
      </c>
      <c r="H61" s="1">
        <f t="shared" si="14"/>
        <v>64098.405319128855</v>
      </c>
      <c r="J61" s="12">
        <v>0</v>
      </c>
      <c r="K61" s="16">
        <v>0.025</v>
      </c>
      <c r="L61" s="17">
        <v>0.2</v>
      </c>
      <c r="M61" s="1">
        <f t="shared" si="15"/>
        <v>1166.4296144737916</v>
      </c>
      <c r="N61" s="13">
        <f t="shared" si="17"/>
        <v>59487.91033816336</v>
      </c>
    </row>
    <row r="62" spans="1:14" ht="12.75">
      <c r="A62">
        <v>86</v>
      </c>
      <c r="D62" s="14">
        <f t="shared" si="11"/>
        <v>3297.6</v>
      </c>
      <c r="E62" s="14">
        <f t="shared" si="12"/>
        <v>1602.4601329782215</v>
      </c>
      <c r="F62">
        <f t="shared" si="16"/>
        <v>0.2</v>
      </c>
      <c r="G62" s="12">
        <f t="shared" si="13"/>
        <v>980.0120265956443</v>
      </c>
      <c r="H62" s="1">
        <f t="shared" si="14"/>
        <v>68018.45342551143</v>
      </c>
      <c r="J62" s="12">
        <v>0</v>
      </c>
      <c r="K62" s="16">
        <v>0.025</v>
      </c>
      <c r="L62" s="17">
        <v>0.2</v>
      </c>
      <c r="M62" s="1">
        <f t="shared" si="15"/>
        <v>1189.7582067632675</v>
      </c>
      <c r="N62" s="13">
        <f t="shared" si="17"/>
        <v>60677.66854492663</v>
      </c>
    </row>
    <row r="63" spans="1:14" ht="12.75">
      <c r="A63">
        <v>87</v>
      </c>
      <c r="D63" s="14">
        <f t="shared" si="11"/>
        <v>3297.6</v>
      </c>
      <c r="E63" s="14">
        <f t="shared" si="12"/>
        <v>1700.4613356377859</v>
      </c>
      <c r="F63">
        <f t="shared" si="16"/>
        <v>0.2</v>
      </c>
      <c r="G63" s="12">
        <f t="shared" si="13"/>
        <v>999.6122671275571</v>
      </c>
      <c r="H63" s="1">
        <f t="shared" si="14"/>
        <v>72016.90249402166</v>
      </c>
      <c r="J63" s="12">
        <v>0</v>
      </c>
      <c r="K63" s="16">
        <v>0.025</v>
      </c>
      <c r="L63" s="17">
        <v>0.2</v>
      </c>
      <c r="M63" s="1">
        <f t="shared" si="15"/>
        <v>1213.5533708985329</v>
      </c>
      <c r="N63" s="13">
        <f t="shared" si="17"/>
        <v>61891.22191582516</v>
      </c>
    </row>
    <row r="64" spans="1:14" ht="12.75">
      <c r="A64">
        <v>88</v>
      </c>
      <c r="D64" s="14">
        <f t="shared" si="11"/>
        <v>3297.6</v>
      </c>
      <c r="E64" s="14">
        <f t="shared" si="12"/>
        <v>1800.4225623505417</v>
      </c>
      <c r="F64">
        <f aca="true" t="shared" si="18" ref="F64:F69">F63</f>
        <v>0.2</v>
      </c>
      <c r="G64" s="12">
        <f t="shared" si="13"/>
        <v>1019.6045124701083</v>
      </c>
      <c r="H64" s="1">
        <f aca="true" t="shared" si="19" ref="H64:H69">D64+E64-G64+H63</f>
        <v>76095.3205439021</v>
      </c>
      <c r="J64" s="12">
        <v>0</v>
      </c>
      <c r="K64" s="16">
        <v>0.025</v>
      </c>
      <c r="L64" s="17">
        <v>0.2</v>
      </c>
      <c r="M64" s="1">
        <f t="shared" si="15"/>
        <v>1237.8244383165033</v>
      </c>
      <c r="N64" s="13">
        <f aca="true" t="shared" si="20" ref="N64:N69">N63+J64+M64</f>
        <v>63129.04635414166</v>
      </c>
    </row>
    <row r="65" spans="1:14" ht="12.75">
      <c r="A65">
        <v>89</v>
      </c>
      <c r="D65" s="14">
        <f t="shared" si="11"/>
        <v>3297.6</v>
      </c>
      <c r="E65" s="14">
        <f t="shared" si="12"/>
        <v>1902.3830135975525</v>
      </c>
      <c r="F65">
        <f t="shared" si="18"/>
        <v>0.2</v>
      </c>
      <c r="G65" s="12">
        <f t="shared" si="13"/>
        <v>1039.9966027195105</v>
      </c>
      <c r="H65" s="1">
        <f t="shared" si="19"/>
        <v>80255.30695478014</v>
      </c>
      <c r="J65" s="12">
        <v>0</v>
      </c>
      <c r="K65" s="16">
        <v>0.025</v>
      </c>
      <c r="L65" s="17">
        <v>0.2</v>
      </c>
      <c r="M65" s="1">
        <f t="shared" si="15"/>
        <v>1262.5809270828336</v>
      </c>
      <c r="N65" s="13">
        <f t="shared" si="20"/>
        <v>64391.62728122449</v>
      </c>
    </row>
    <row r="66" spans="1:14" ht="12.75">
      <c r="A66">
        <v>90</v>
      </c>
      <c r="D66" s="14">
        <f t="shared" si="11"/>
        <v>3297.6</v>
      </c>
      <c r="E66" s="14">
        <f t="shared" si="12"/>
        <v>2006.3826738695036</v>
      </c>
      <c r="F66">
        <f t="shared" si="18"/>
        <v>0.2</v>
      </c>
      <c r="G66" s="12">
        <f t="shared" si="13"/>
        <v>1060.7965347739007</v>
      </c>
      <c r="H66" s="1">
        <f t="shared" si="19"/>
        <v>84498.49309387575</v>
      </c>
      <c r="J66" s="12">
        <v>0</v>
      </c>
      <c r="K66" s="16">
        <v>0.025</v>
      </c>
      <c r="L66" s="17">
        <v>0.2</v>
      </c>
      <c r="M66" s="1">
        <f t="shared" si="15"/>
        <v>1287.8325456244902</v>
      </c>
      <c r="N66" s="13">
        <f t="shared" si="20"/>
        <v>65679.45982684898</v>
      </c>
    </row>
    <row r="67" spans="1:14" ht="12.75">
      <c r="A67">
        <v>91</v>
      </c>
      <c r="D67" s="14">
        <f t="shared" si="11"/>
        <v>3297.6</v>
      </c>
      <c r="E67" s="14">
        <f t="shared" si="12"/>
        <v>2112.4623273468937</v>
      </c>
      <c r="F67">
        <f t="shared" si="18"/>
        <v>0.2</v>
      </c>
      <c r="G67" s="12">
        <f t="shared" si="13"/>
        <v>1082.0124654693789</v>
      </c>
      <c r="H67" s="1">
        <f t="shared" si="19"/>
        <v>88826.54295575326</v>
      </c>
      <c r="J67" s="12">
        <v>0</v>
      </c>
      <c r="K67" s="16">
        <v>0.025</v>
      </c>
      <c r="L67" s="17">
        <v>0.2</v>
      </c>
      <c r="M67" s="1">
        <f t="shared" si="15"/>
        <v>1313.58919653698</v>
      </c>
      <c r="N67" s="13">
        <f t="shared" si="20"/>
        <v>66993.04902338596</v>
      </c>
    </row>
    <row r="68" spans="1:14" ht="12.75">
      <c r="A68">
        <v>92</v>
      </c>
      <c r="D68" s="14">
        <f t="shared" si="11"/>
        <v>3297.6</v>
      </c>
      <c r="E68" s="14">
        <f t="shared" si="12"/>
        <v>2220.6635738938317</v>
      </c>
      <c r="F68">
        <f t="shared" si="18"/>
        <v>0.2</v>
      </c>
      <c r="G68" s="12">
        <f t="shared" si="13"/>
        <v>1103.6527147787663</v>
      </c>
      <c r="H68" s="1">
        <f t="shared" si="19"/>
        <v>93241.15381486833</v>
      </c>
      <c r="J68" s="12">
        <v>0</v>
      </c>
      <c r="K68" s="16">
        <v>0.025</v>
      </c>
      <c r="L68" s="17">
        <v>0.2</v>
      </c>
      <c r="M68" s="1">
        <f t="shared" si="15"/>
        <v>1339.8609804677194</v>
      </c>
      <c r="N68" s="13">
        <f t="shared" si="20"/>
        <v>68332.91000385369</v>
      </c>
    </row>
    <row r="69" spans="1:14" ht="12.75">
      <c r="A69">
        <v>93</v>
      </c>
      <c r="D69" s="14">
        <f t="shared" si="11"/>
        <v>3297.6</v>
      </c>
      <c r="E69" s="14">
        <f t="shared" si="12"/>
        <v>2331.0288453717085</v>
      </c>
      <c r="F69">
        <f t="shared" si="18"/>
        <v>0.2</v>
      </c>
      <c r="G69" s="12">
        <f t="shared" si="13"/>
        <v>1125.7257690743415</v>
      </c>
      <c r="H69" s="1">
        <f t="shared" si="19"/>
        <v>97744.0568911657</v>
      </c>
      <c r="J69" s="12">
        <v>0</v>
      </c>
      <c r="K69" s="16">
        <v>0.025</v>
      </c>
      <c r="L69" s="17">
        <v>0.2</v>
      </c>
      <c r="M69" s="1">
        <f t="shared" si="15"/>
        <v>1366.658200077074</v>
      </c>
      <c r="N69" s="13">
        <f t="shared" si="20"/>
        <v>69699.56820393076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Rürup Rente Neu</dc:title>
  <dc:subject/>
  <dc:creator/>
  <cp:keywords/>
  <dc:description/>
  <cp:lastModifiedBy>schuju5x</cp:lastModifiedBy>
  <dcterms:created xsi:type="dcterms:W3CDTF">1996-10-14T23:33:28Z</dcterms:created>
  <dcterms:modified xsi:type="dcterms:W3CDTF">2009-01-05T15:25:32Z</dcterms:modified>
  <cp:category/>
  <cp:version/>
  <cp:contentType/>
  <cp:contentStatus/>
</cp:coreProperties>
</file>