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<sst xmlns="http://schemas.openxmlformats.org/spreadsheetml/2006/main" count="47" uniqueCount="41">
  <si>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Anteil der dringend zu besetzenden Stellen</t>
  </si>
  <si>
    <t>Anteil der von der Geschäftsleitung genehmigten Stellen</t>
  </si>
  <si>
    <t>kurzfristig gesuchte Ingnieure</t>
  </si>
  <si>
    <t>langfristig unbesetzte Stellen</t>
  </si>
  <si>
    <t>Gesamt</t>
  </si>
  <si>
    <t>Altlast</t>
  </si>
  <si>
    <t>Monatlich</t>
  </si>
  <si>
    <t>Zahl der mittelfristig zu besetzenden Stellen</t>
  </si>
  <si>
    <t>Monate</t>
  </si>
  <si>
    <t>Besetzungsdauer kurzfristige Besetzungen</t>
  </si>
  <si>
    <t>Besetzungsdauer mittelfristige Besetzungen</t>
  </si>
  <si>
    <t>Besetzungsdauer kurzfristige Projekte</t>
  </si>
  <si>
    <t>Zahl dringend zu besetzender Stellen</t>
  </si>
  <si>
    <t>mittelfristig gesuchte Ingenieure</t>
  </si>
  <si>
    <t xml:space="preserve">Virtuelle Stellenzahlüberhöhung infolge von Überlappung &gt;1M </t>
  </si>
  <si>
    <t>Zahl der tatsächlich zu ersetzenden Ingenieure in den OEMs</t>
  </si>
  <si>
    <t>kurzfristig gesuchte Ingenieure</t>
  </si>
  <si>
    <t>davon durch Projekte / Vergabe in diesem Monat besetzbar</t>
  </si>
  <si>
    <t>Anzahl der bedarfsunabhängig geschalteten Anzeigen</t>
  </si>
  <si>
    <t>Stellenbörsenvervielfachungskoeffizient</t>
  </si>
  <si>
    <t>Anzahl der durch Projekte abgewickelten Ingenieursstellen von oben</t>
  </si>
  <si>
    <t>Anzahl der Projektstellen die extern besetzt oder vergeben werden müssen</t>
  </si>
  <si>
    <t>Vermittlungsineffizienz, die bei Dauerbesetzung nicht bestünde</t>
  </si>
  <si>
    <t>Zahl der durchschnittlich gelisteten Stellen dieser Firma</t>
  </si>
  <si>
    <t>Zahl der permanent ausgeschriebenen Projekte in Mannmonaten</t>
  </si>
  <si>
    <t>Durchschnittliche Projektdauer und Zahl der Projekte</t>
  </si>
  <si>
    <t>vorsorglich ausgeschriebene Projekte</t>
  </si>
  <si>
    <t>virtuell verhandene Projekte</t>
  </si>
  <si>
    <t>Zahl der virtuellen Projektstellen zur Neubesetzung</t>
  </si>
  <si>
    <t>Zahl der für Engineeringdienstleistern sichtbaren Projekte bei den OEMs</t>
  </si>
  <si>
    <t>Zahl der  Dienstleister, die pro Stelle gleichzeitig einen Ingenieur suchen</t>
  </si>
  <si>
    <t>Zahl der durchschnittlich gelisteten Stellen dieser Firma durch Dienstleister</t>
  </si>
  <si>
    <t>Gesamtzahl der laufenden unterschiedlichen Anzeigen</t>
  </si>
  <si>
    <t>Zahl der für Personalvermittler sichtbaren Stellen bei Dienstleistern und OEMs</t>
  </si>
  <si>
    <t>Zahl der virtuellen Stellen zur Neubesetzung</t>
  </si>
  <si>
    <t>Zahl der Vermittler die pro Stelle gleichzeitig einen Ingenieur suchen</t>
  </si>
  <si>
    <t>Gesamtzahl aller unterschiedlichen Gesuche nach Ingenieuren</t>
  </si>
  <si>
    <t>Gesamtzahl aller Anzeigen</t>
  </si>
  <si>
    <t>Tatsächlich zu besetzende Stellen</t>
  </si>
  <si>
    <t>Anzahl der im Suchzeitraum wahrscheinlichen Einstellungen</t>
  </si>
  <si>
    <t>Missverhältnis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</si>
</sst>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  <numFmt numFmtId="181" formatCode="0.00000000"/>
  </numFmts>
  <fonts count="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" fontId="2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 horizontal="right"/>
    </xf>
    <xf numFmtId="0" fontId="2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9" fontId="0" fillId="0" borderId="0" xfId="0" applyNumberFormat="1" applyBorder="1" applyAlignment="1">
      <alignment/>
    </xf>
    <xf numFmtId="9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9" fontId="0" fillId="0" borderId="4" xfId="0" applyNumberFormat="1" applyBorder="1" applyAlignment="1">
      <alignment/>
    </xf>
    <xf numFmtId="0" fontId="2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1" fontId="6" fillId="0" borderId="3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172" fontId="0" fillId="0" borderId="0" xfId="19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2"/>
  <sheetViews>
    <sheetView tabSelected="1" workbookViewId="0" topLeftCell="A16">
      <selection activeCell="B37" sqref="B37"/>
    </sheetView>
  </sheetViews>
  <sheetFormatPr defaultColWidth="11.421875" defaultRowHeight="12.75"/>
  <cols>
    <col min="1" max="1" width="4.28125" style="0" customWidth="1"/>
    <col min="2" max="2" width="67.8515625" style="0" customWidth="1"/>
    <col min="3" max="5" width="8.57421875" style="0" customWidth="1"/>
  </cols>
  <sheetData>
    <row r="1" ht="13.5" thickBot="1"/>
    <row r="2" spans="2:5" ht="12.75">
      <c r="B2" s="30"/>
      <c r="C2" s="2" t="s">
        <v>5</v>
      </c>
      <c r="D2" s="31" t="s">
        <v>6</v>
      </c>
      <c r="E2" s="16" t="s">
        <v>4</v>
      </c>
    </row>
    <row r="3" spans="2:5" ht="12.75">
      <c r="B3" s="32" t="s">
        <v>15</v>
      </c>
      <c r="C3" s="32">
        <v>200</v>
      </c>
      <c r="D3" s="6">
        <v>100</v>
      </c>
      <c r="E3" s="7"/>
    </row>
    <row r="4" spans="2:5" ht="12.75">
      <c r="B4" s="32" t="s">
        <v>0</v>
      </c>
      <c r="C4" s="34">
        <v>0.6</v>
      </c>
      <c r="D4" s="19">
        <v>0.9</v>
      </c>
      <c r="E4" s="7"/>
    </row>
    <row r="5" spans="2:5" ht="12.75">
      <c r="B5" s="8" t="s">
        <v>12</v>
      </c>
      <c r="C5" s="35">
        <f>C3*C4</f>
        <v>120</v>
      </c>
      <c r="D5" s="11">
        <f>D3*D4</f>
        <v>90</v>
      </c>
      <c r="E5" s="7"/>
    </row>
    <row r="6" spans="2:5" ht="12.75">
      <c r="B6" s="5" t="s">
        <v>17</v>
      </c>
      <c r="C6" s="34">
        <v>0.6</v>
      </c>
      <c r="D6" s="19">
        <v>0.75</v>
      </c>
      <c r="E6" s="7"/>
    </row>
    <row r="7" spans="2:5" ht="12.75">
      <c r="B7" s="8" t="s">
        <v>7</v>
      </c>
      <c r="C7" s="35">
        <f>C3-C5</f>
        <v>80</v>
      </c>
      <c r="D7" s="11">
        <f>D3-D5</f>
        <v>10</v>
      </c>
      <c r="E7" s="7"/>
    </row>
    <row r="8" spans="2:5" ht="12.75">
      <c r="B8" s="8"/>
      <c r="C8" s="32"/>
      <c r="D8" s="6"/>
      <c r="E8" s="7"/>
    </row>
    <row r="9" spans="2:5" ht="12.75">
      <c r="B9" s="32" t="s">
        <v>1</v>
      </c>
      <c r="C9" s="34">
        <v>0.2</v>
      </c>
      <c r="D9" s="19">
        <v>0.9</v>
      </c>
      <c r="E9" s="7"/>
    </row>
    <row r="10" spans="2:5" ht="12.75">
      <c r="B10" s="8" t="s">
        <v>2</v>
      </c>
      <c r="C10" s="35">
        <f>C7*C9</f>
        <v>16</v>
      </c>
      <c r="D10" s="11">
        <f>D7*D9</f>
        <v>9</v>
      </c>
      <c r="E10" s="7"/>
    </row>
    <row r="11" spans="2:5" ht="12.75">
      <c r="B11" s="8" t="s">
        <v>3</v>
      </c>
      <c r="C11" s="35">
        <f>C7-C10</f>
        <v>64</v>
      </c>
      <c r="D11" s="11">
        <f>D7-D10</f>
        <v>1</v>
      </c>
      <c r="E11" s="7"/>
    </row>
    <row r="12" spans="2:5" ht="12.75">
      <c r="B12" s="8" t="s">
        <v>21</v>
      </c>
      <c r="C12" s="35">
        <f>C5*C6</f>
        <v>72</v>
      </c>
      <c r="D12" s="11">
        <f>INT(D5*D6)</f>
        <v>67</v>
      </c>
      <c r="E12" s="7"/>
    </row>
    <row r="13" spans="2:5" ht="12.75">
      <c r="B13" s="8" t="s">
        <v>13</v>
      </c>
      <c r="C13" s="35">
        <f>C5-C12</f>
        <v>48</v>
      </c>
      <c r="D13" s="11">
        <f>D5-D12</f>
        <v>23</v>
      </c>
      <c r="E13" s="7"/>
    </row>
    <row r="14" spans="2:5" ht="12.75">
      <c r="B14" s="32"/>
      <c r="C14" s="32"/>
      <c r="D14" s="6"/>
      <c r="E14" s="7"/>
    </row>
    <row r="15" spans="2:5" ht="12.75">
      <c r="B15" s="5" t="s">
        <v>9</v>
      </c>
      <c r="C15" s="32"/>
      <c r="D15" s="6">
        <v>3</v>
      </c>
      <c r="E15" s="7" t="s">
        <v>8</v>
      </c>
    </row>
    <row r="16" spans="2:5" ht="12.75">
      <c r="B16" s="5" t="s">
        <v>10</v>
      </c>
      <c r="C16" s="32"/>
      <c r="D16" s="6">
        <v>6</v>
      </c>
      <c r="E16" s="7" t="s">
        <v>8</v>
      </c>
    </row>
    <row r="17" spans="2:5" ht="13.5" thickBot="1">
      <c r="B17" s="24" t="s">
        <v>11</v>
      </c>
      <c r="C17" s="36"/>
      <c r="D17" s="25">
        <v>2</v>
      </c>
      <c r="E17" s="33" t="s">
        <v>8</v>
      </c>
    </row>
    <row r="18" spans="3:5" ht="13.5" thickBot="1">
      <c r="C18" s="32"/>
      <c r="D18" s="6"/>
      <c r="E18" s="7"/>
    </row>
    <row r="19" spans="2:5" ht="12.75">
      <c r="B19" s="2" t="s">
        <v>14</v>
      </c>
      <c r="C19" s="30"/>
      <c r="D19" s="27"/>
      <c r="E19" s="16"/>
    </row>
    <row r="20" spans="2:5" ht="12.75">
      <c r="B20" s="8" t="s">
        <v>16</v>
      </c>
      <c r="C20" s="35">
        <f>C10</f>
        <v>16</v>
      </c>
      <c r="D20" s="11">
        <f>D10*D15</f>
        <v>27</v>
      </c>
      <c r="E20" s="23">
        <f>C20+D20</f>
        <v>43</v>
      </c>
    </row>
    <row r="21" spans="2:5" ht="12.75">
      <c r="B21" s="8" t="s">
        <v>13</v>
      </c>
      <c r="C21" s="35">
        <f>C13</f>
        <v>48</v>
      </c>
      <c r="D21" s="11">
        <f>D13*D16</f>
        <v>138</v>
      </c>
      <c r="E21" s="23">
        <f>C21+D21</f>
        <v>186</v>
      </c>
    </row>
    <row r="22" spans="2:5" ht="12.75">
      <c r="B22" s="5" t="s">
        <v>18</v>
      </c>
      <c r="C22" s="37">
        <v>15</v>
      </c>
      <c r="D22" s="28">
        <v>10</v>
      </c>
      <c r="E22" s="23">
        <f>C22+D22</f>
        <v>25</v>
      </c>
    </row>
    <row r="23" spans="2:5" ht="12.75">
      <c r="B23" s="8" t="s">
        <v>32</v>
      </c>
      <c r="C23" s="35"/>
      <c r="D23" s="11"/>
      <c r="E23" s="29">
        <f>E20+E21+E22</f>
        <v>254</v>
      </c>
    </row>
    <row r="24" spans="2:5" ht="12.75">
      <c r="B24" s="5" t="s">
        <v>19</v>
      </c>
      <c r="C24" s="35"/>
      <c r="D24" s="11"/>
      <c r="E24" s="12">
        <v>3.5</v>
      </c>
    </row>
    <row r="25" spans="2:5" ht="13.5" thickBot="1">
      <c r="B25" s="13" t="s">
        <v>23</v>
      </c>
      <c r="C25" s="38"/>
      <c r="D25" s="14"/>
      <c r="E25" s="15">
        <f>INT(E23*E24+1)</f>
        <v>890</v>
      </c>
    </row>
    <row r="26" spans="2:5" ht="13.5" thickBot="1">
      <c r="B26" s="1"/>
      <c r="C26" s="35"/>
      <c r="D26" s="11"/>
      <c r="E26" s="7"/>
    </row>
    <row r="27" spans="2:5" ht="12.75">
      <c r="B27" s="2" t="s">
        <v>20</v>
      </c>
      <c r="C27" s="39">
        <f>C12</f>
        <v>72</v>
      </c>
      <c r="D27" s="17">
        <f>D12*D17</f>
        <v>134</v>
      </c>
      <c r="E27" s="18">
        <f>C27+D27</f>
        <v>206</v>
      </c>
    </row>
    <row r="28" spans="2:5" ht="12.75">
      <c r="B28" s="5" t="s">
        <v>22</v>
      </c>
      <c r="C28" s="34">
        <v>0.1</v>
      </c>
      <c r="D28" s="19">
        <v>0.2</v>
      </c>
      <c r="E28" s="20"/>
    </row>
    <row r="29" spans="2:5" ht="12.75">
      <c r="B29" s="8" t="s">
        <v>24</v>
      </c>
      <c r="C29" s="40">
        <f>INT((1+C28)*C27)</f>
        <v>79</v>
      </c>
      <c r="D29" s="21">
        <f>INT((1+D28)*D27)</f>
        <v>160</v>
      </c>
      <c r="E29" s="22"/>
    </row>
    <row r="30" spans="2:5" ht="12.75">
      <c r="B30" s="5" t="s">
        <v>25</v>
      </c>
      <c r="C30" s="32">
        <v>6</v>
      </c>
      <c r="D30" s="6">
        <v>3</v>
      </c>
      <c r="E30" s="23"/>
    </row>
    <row r="31" spans="2:5" ht="12.75">
      <c r="B31" s="8" t="s">
        <v>27</v>
      </c>
      <c r="C31" s="45">
        <f>C29/C30</f>
        <v>13.166666666666666</v>
      </c>
      <c r="D31" s="46">
        <f>D29/D30</f>
        <v>53.333333333333336</v>
      </c>
      <c r="E31" s="23"/>
    </row>
    <row r="32" spans="2:5" ht="13.5" thickBot="1">
      <c r="B32" s="24" t="s">
        <v>26</v>
      </c>
      <c r="C32" s="36">
        <v>5</v>
      </c>
      <c r="D32" s="25">
        <v>5</v>
      </c>
      <c r="E32" s="26"/>
    </row>
    <row r="33" spans="3:5" ht="13.5" thickBot="1">
      <c r="C33" s="32"/>
      <c r="D33" s="6"/>
      <c r="E33" s="7"/>
    </row>
    <row r="34" spans="2:5" ht="12.75">
      <c r="B34" s="2" t="s">
        <v>29</v>
      </c>
      <c r="C34" s="41">
        <f>C31+C32</f>
        <v>18.166666666666664</v>
      </c>
      <c r="D34" s="3">
        <f>D31+D32</f>
        <v>58.333333333333336</v>
      </c>
      <c r="E34" s="16"/>
    </row>
    <row r="35" spans="2:5" ht="12.75">
      <c r="B35" s="5" t="s">
        <v>30</v>
      </c>
      <c r="C35" s="32">
        <v>6</v>
      </c>
      <c r="D35" s="6">
        <v>3</v>
      </c>
      <c r="E35" s="7"/>
    </row>
    <row r="36" spans="2:5" ht="12.75">
      <c r="B36" s="8" t="s">
        <v>28</v>
      </c>
      <c r="C36" s="42">
        <f>C34*C35</f>
        <v>108.99999999999999</v>
      </c>
      <c r="D36" s="9">
        <f>D34*D35</f>
        <v>175</v>
      </c>
      <c r="E36" s="10">
        <f>INT(C36+D36+1)</f>
        <v>285</v>
      </c>
    </row>
    <row r="37" spans="2:5" ht="12.75">
      <c r="B37" s="5" t="s">
        <v>19</v>
      </c>
      <c r="C37" s="35"/>
      <c r="D37" s="11"/>
      <c r="E37" s="12">
        <v>4</v>
      </c>
    </row>
    <row r="38" spans="2:5" ht="13.5" thickBot="1">
      <c r="B38" s="13" t="s">
        <v>31</v>
      </c>
      <c r="C38" s="38"/>
      <c r="D38" s="14"/>
      <c r="E38" s="15">
        <f>E36*E37</f>
        <v>1140</v>
      </c>
    </row>
    <row r="39" spans="3:5" ht="13.5" thickBot="1">
      <c r="C39" s="32"/>
      <c r="D39" s="6"/>
      <c r="E39" s="7"/>
    </row>
    <row r="40" spans="2:5" ht="12.75">
      <c r="B40" s="2" t="s">
        <v>33</v>
      </c>
      <c r="C40" s="41">
        <f>C20+C21+C36+C22</f>
        <v>188</v>
      </c>
      <c r="D40" s="3">
        <f>D20+D21+D36+D22</f>
        <v>350</v>
      </c>
      <c r="E40" s="4">
        <f>C40+D40</f>
        <v>538</v>
      </c>
    </row>
    <row r="41" spans="2:5" ht="12.75">
      <c r="B41" s="5" t="s">
        <v>35</v>
      </c>
      <c r="C41" s="32">
        <v>2</v>
      </c>
      <c r="D41" s="6">
        <v>1</v>
      </c>
      <c r="E41" s="7"/>
    </row>
    <row r="42" spans="2:5" ht="12.75">
      <c r="B42" s="8" t="s">
        <v>34</v>
      </c>
      <c r="C42" s="42">
        <f>C40*C41</f>
        <v>376</v>
      </c>
      <c r="D42" s="9">
        <f>D40*D41</f>
        <v>350</v>
      </c>
      <c r="E42" s="10">
        <f>INT(C42+D42+1)</f>
        <v>727</v>
      </c>
    </row>
    <row r="43" spans="2:5" ht="12.75">
      <c r="B43" s="8" t="s">
        <v>19</v>
      </c>
      <c r="C43" s="35"/>
      <c r="D43" s="11"/>
      <c r="E43" s="12">
        <v>2.5</v>
      </c>
    </row>
    <row r="44" spans="2:5" ht="13.5" thickBot="1">
      <c r="B44" s="13" t="s">
        <v>31</v>
      </c>
      <c r="C44" s="38"/>
      <c r="D44" s="14"/>
      <c r="E44" s="15">
        <f>E42*E43</f>
        <v>1817.5</v>
      </c>
    </row>
    <row r="45" spans="3:5" ht="13.5" thickBot="1">
      <c r="C45" s="32"/>
      <c r="D45" s="6"/>
      <c r="E45" s="7"/>
    </row>
    <row r="46" spans="2:5" ht="12.75">
      <c r="B46" s="2" t="s">
        <v>36</v>
      </c>
      <c r="C46" s="30"/>
      <c r="D46" s="27"/>
      <c r="E46" s="44">
        <f>E23+E36+E42</f>
        <v>1266</v>
      </c>
    </row>
    <row r="47" spans="2:5" ht="12.75">
      <c r="B47" s="8" t="s">
        <v>37</v>
      </c>
      <c r="C47" s="32"/>
      <c r="D47" s="6"/>
      <c r="E47" s="43">
        <f>E25+E38+E44</f>
        <v>3847.5</v>
      </c>
    </row>
    <row r="48" spans="2:5" ht="12.75">
      <c r="B48" s="32"/>
      <c r="C48" s="32"/>
      <c r="D48" s="6"/>
      <c r="E48" s="7"/>
    </row>
    <row r="49" spans="2:5" ht="12.75">
      <c r="B49" s="8" t="s">
        <v>38</v>
      </c>
      <c r="C49" s="32">
        <f>C3-C11</f>
        <v>136</v>
      </c>
      <c r="D49" s="6">
        <f>D3</f>
        <v>100</v>
      </c>
      <c r="E49" s="7"/>
    </row>
    <row r="50" spans="2:5" ht="13.5" thickBot="1">
      <c r="B50" s="13" t="s">
        <v>39</v>
      </c>
      <c r="C50" s="36">
        <f>C9*C5</f>
        <v>24</v>
      </c>
      <c r="D50" s="25">
        <f>D5</f>
        <v>90</v>
      </c>
      <c r="E50" s="33">
        <f>C50+D50</f>
        <v>114</v>
      </c>
    </row>
    <row r="52" spans="2:5" ht="12.75">
      <c r="B52" s="47" t="s">
        <v>40</v>
      </c>
      <c r="E52" s="48">
        <f>E50/E46</f>
        <v>0.09004739336492891</v>
      </c>
    </row>
  </sheetData>
  <printOptions/>
  <pageMargins left="0.75" right="0.75" top="1" bottom="1" header="0.4921259845" footer="0.4921259845"/>
  <pageSetup orientation="portrait" paperSize="9" r:id="rId1"/>
  <ignoredErrors>
    <ignoredError sqref="C21:D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Roland "the Arschloch" Berger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Stelleninterpreter</dc:title>
  <dc:subject/>
  <dc:creator>Roland "the Arschloch" Berger</dc:creator>
  <cp:keywords/>
  <dc:description/>
  <cp:lastModifiedBy/>
  <dcterms:created xsi:type="dcterms:W3CDTF">1996-10-17T05:27:31Z</dcterms:created>
  <dcterms:modified xsi:type="dcterms:W3CDTF">2009-12-03T17:32:57Z</dcterms:modified>
  <cp:category/>
  <cp:version/>
  <cp:contentType/>
  <cp:contentStatus/>
</cp:coreProperties>
</file>